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://teamsites.capetown.gov.za/sites/MyCiTiMC/NEW STOPS/20250426 New timetables Table View Atlantis N2 express (26 April)/Timetables (edited)/"/>
    </mc:Choice>
  </mc:AlternateContent>
  <bookViews>
    <workbookView xWindow="-120" yWindow="-120" windowWidth="51840" windowHeight="21120" firstSheet="1" activeTab="2"/>
  </bookViews>
  <sheets>
    <sheet name="Input" sheetId="5" state="hidden" r:id="rId1"/>
    <sheet name="D01 (Mon-Fri)" sheetId="1" r:id="rId2"/>
    <sheet name="D01 (Sat,Sun,PH)" sheetId="6" r:id="rId3"/>
  </sheets>
  <definedNames>
    <definedName name="_xlnm.Print_Area" localSheetId="1">'D01 (Mon-Fri)'!$A$1:$BD$25</definedName>
    <definedName name="_xlnm.Print_Area" localSheetId="2">'D01 (Sat,Sun,PH)'!$A$1:$AH$25</definedName>
  </definedNames>
  <calcPr calcId="162913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" i="1" l="1"/>
  <c r="W7" i="1" s="1"/>
  <c r="V8" i="1" l="1"/>
  <c r="V9" i="1" s="1"/>
  <c r="V10" i="1" s="1"/>
  <c r="V11" i="1" s="1"/>
  <c r="V12" i="1" s="1"/>
  <c r="V13" i="1" s="1"/>
  <c r="V14" i="1" s="1"/>
  <c r="X7" i="1"/>
  <c r="W8" i="1" l="1"/>
  <c r="W9" i="1" s="1"/>
  <c r="W10" i="1" s="1"/>
  <c r="W11" i="1" s="1"/>
  <c r="W12" i="1" s="1"/>
  <c r="W13" i="1" s="1"/>
  <c r="W14" i="1" s="1"/>
  <c r="Y7" i="1"/>
  <c r="X8" i="1" l="1"/>
  <c r="X9" i="1" s="1"/>
  <c r="X10" i="1" s="1"/>
  <c r="X11" i="1" s="1"/>
  <c r="X12" i="1" s="1"/>
  <c r="X13" i="1" s="1"/>
  <c r="X14" i="1" s="1"/>
  <c r="Y8" i="1"/>
  <c r="Y9" i="1" s="1"/>
  <c r="Y10" i="1" s="1"/>
  <c r="Y11" i="1" s="1"/>
  <c r="Y12" i="1" s="1"/>
  <c r="Y13" i="1" s="1"/>
  <c r="Y14" i="1" s="1"/>
  <c r="Z7" i="1"/>
  <c r="Z8" i="1" l="1"/>
  <c r="Z9" i="1" s="1"/>
  <c r="Z10" i="1" s="1"/>
  <c r="Z11" i="1" s="1"/>
  <c r="Z12" i="1" s="1"/>
  <c r="Z13" i="1" s="1"/>
  <c r="Z14" i="1" s="1"/>
  <c r="D8" i="5"/>
  <c r="B2" i="1" l="1"/>
  <c r="B3" i="1" l="1"/>
  <c r="B3" i="6" s="1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B47" i="5"/>
  <c r="C47" i="5"/>
  <c r="B48" i="5"/>
  <c r="C48" i="5"/>
  <c r="B49" i="5"/>
  <c r="C49" i="5"/>
  <c r="B50" i="5"/>
  <c r="C50" i="5"/>
  <c r="B51" i="5"/>
  <c r="C51" i="5"/>
  <c r="B52" i="5"/>
  <c r="C52" i="5"/>
  <c r="B53" i="5"/>
  <c r="C53" i="5"/>
  <c r="B54" i="5"/>
  <c r="C54" i="5"/>
  <c r="B55" i="5"/>
  <c r="C55" i="5"/>
  <c r="B56" i="5"/>
  <c r="C56" i="5"/>
  <c r="B57" i="5"/>
  <c r="C57" i="5"/>
  <c r="B58" i="5"/>
  <c r="C58" i="5"/>
  <c r="B59" i="5"/>
  <c r="C59" i="5"/>
  <c r="B60" i="5"/>
  <c r="C60" i="5"/>
  <c r="B61" i="5"/>
  <c r="C61" i="5"/>
  <c r="B62" i="5"/>
  <c r="C62" i="5"/>
  <c r="B63" i="5"/>
  <c r="C63" i="5"/>
  <c r="B64" i="5"/>
  <c r="C64" i="5"/>
  <c r="B65" i="5"/>
  <c r="C65" i="5"/>
  <c r="B66" i="5"/>
  <c r="C66" i="5"/>
  <c r="B67" i="5"/>
  <c r="C67" i="5"/>
  <c r="B68" i="5"/>
  <c r="C68" i="5"/>
  <c r="B69" i="5"/>
  <c r="C69" i="5"/>
  <c r="C22" i="5"/>
  <c r="B22" i="5" l="1"/>
  <c r="Y13" i="5" l="1"/>
  <c r="B2" i="6" l="1"/>
  <c r="O15" i="5" l="1"/>
  <c r="N15" i="5"/>
  <c r="K15" i="5"/>
  <c r="J15" i="5"/>
  <c r="I15" i="5"/>
  <c r="H15" i="5"/>
  <c r="G15" i="5"/>
  <c r="F15" i="5"/>
  <c r="E15" i="5"/>
  <c r="C15" i="5"/>
  <c r="D15" i="5"/>
  <c r="U7" i="5"/>
  <c r="S7" i="5"/>
  <c r="B7" i="5"/>
  <c r="Y15" i="5" l="1"/>
  <c r="Y14" i="5"/>
  <c r="V17" i="5"/>
  <c r="V13" i="5"/>
  <c r="V19" i="5" l="1"/>
  <c r="V18" i="5"/>
  <c r="V14" i="5"/>
  <c r="W19" i="5" l="1"/>
  <c r="X19" i="5" s="1"/>
  <c r="W18" i="5"/>
  <c r="V15" i="5"/>
  <c r="C19" i="5" l="1"/>
  <c r="C18" i="5"/>
  <c r="O19" i="5" l="1"/>
  <c r="N19" i="5"/>
  <c r="K19" i="5"/>
  <c r="J19" i="5"/>
  <c r="I19" i="5"/>
  <c r="H19" i="5"/>
  <c r="G19" i="5"/>
  <c r="F19" i="5"/>
  <c r="E19" i="5"/>
  <c r="D19" i="5"/>
  <c r="B19" i="5"/>
  <c r="O18" i="5"/>
  <c r="N18" i="5"/>
  <c r="K18" i="5"/>
  <c r="J18" i="5"/>
  <c r="I18" i="5"/>
  <c r="H18" i="5"/>
  <c r="G18" i="5"/>
  <c r="F18" i="5"/>
  <c r="E18" i="5"/>
  <c r="D18" i="5"/>
  <c r="B18" i="5"/>
  <c r="B17" i="5"/>
  <c r="O16" i="5"/>
  <c r="N16" i="5"/>
  <c r="K16" i="5"/>
  <c r="J16" i="5"/>
  <c r="I16" i="5"/>
  <c r="H16" i="5"/>
  <c r="G16" i="5"/>
  <c r="F16" i="5"/>
  <c r="E16" i="5"/>
  <c r="D16" i="5"/>
  <c r="C16" i="5"/>
  <c r="R15" i="5"/>
  <c r="R14" i="5"/>
  <c r="O10" i="5"/>
  <c r="O11" i="5" s="1"/>
  <c r="O12" i="5" s="1"/>
  <c r="N10" i="5"/>
  <c r="N11" i="5" s="1"/>
  <c r="N12" i="5" s="1"/>
  <c r="K10" i="5"/>
  <c r="K11" i="5" s="1"/>
  <c r="K12" i="5" s="1"/>
  <c r="J10" i="5"/>
  <c r="J11" i="5" s="1"/>
  <c r="J12" i="5" s="1"/>
  <c r="I10" i="5"/>
  <c r="I11" i="5" s="1"/>
  <c r="I12" i="5" s="1"/>
  <c r="I17" i="5" s="1"/>
  <c r="H10" i="5"/>
  <c r="H11" i="5" s="1"/>
  <c r="H12" i="5" s="1"/>
  <c r="G10" i="5"/>
  <c r="G11" i="5" s="1"/>
  <c r="G12" i="5" s="1"/>
  <c r="F10" i="5"/>
  <c r="F11" i="5" s="1"/>
  <c r="F12" i="5" s="1"/>
  <c r="E10" i="5"/>
  <c r="E11" i="5" s="1"/>
  <c r="E12" i="5" s="1"/>
  <c r="D10" i="5"/>
  <c r="D11" i="5" s="1"/>
  <c r="D12" i="5" s="1"/>
  <c r="D17" i="5" s="1"/>
  <c r="C10" i="5"/>
  <c r="R9" i="5"/>
  <c r="R8" i="5"/>
  <c r="B8" i="5"/>
  <c r="C11" i="5" l="1"/>
  <c r="R11" i="5" s="1"/>
  <c r="R10" i="5"/>
  <c r="R19" i="5"/>
  <c r="E13" i="5"/>
  <c r="E17" i="5"/>
  <c r="O13" i="5"/>
  <c r="O17" i="5"/>
  <c r="F13" i="5"/>
  <c r="F17" i="5"/>
  <c r="K17" i="5"/>
  <c r="K13" i="5"/>
  <c r="J17" i="5"/>
  <c r="J13" i="5"/>
  <c r="N13" i="5"/>
  <c r="N17" i="5"/>
  <c r="D13" i="5"/>
  <c r="G13" i="5"/>
  <c r="G17" i="5"/>
  <c r="H13" i="5"/>
  <c r="H17" i="5"/>
  <c r="I13" i="5"/>
  <c r="R18" i="5"/>
  <c r="R16" i="5"/>
  <c r="W17" i="5" l="1"/>
  <c r="C12" i="5"/>
  <c r="R12" i="5" l="1"/>
  <c r="Q10" i="5"/>
  <c r="P10" i="5" s="1"/>
  <c r="C13" i="5"/>
  <c r="C17" i="5"/>
  <c r="X17" i="5"/>
  <c r="Q17" i="5" l="1"/>
  <c r="R17" i="5"/>
  <c r="Q14" i="5"/>
  <c r="P14" i="5" s="1"/>
  <c r="X14" i="5" s="1"/>
  <c r="Q12" i="5"/>
  <c r="P12" i="5" s="1"/>
  <c r="Q11" i="5"/>
  <c r="P11" i="5" s="1"/>
  <c r="Q18" i="5"/>
  <c r="P18" i="5" s="1"/>
  <c r="Q19" i="5"/>
  <c r="P19" i="5" s="1"/>
  <c r="Q16" i="5"/>
  <c r="P16" i="5" s="1"/>
  <c r="Q13" i="5"/>
  <c r="Q8" i="5"/>
  <c r="P8" i="5" s="1"/>
  <c r="Q15" i="5"/>
  <c r="P15" i="5" s="1"/>
  <c r="X15" i="5" s="1"/>
  <c r="Q9" i="5"/>
  <c r="P9" i="5" s="1"/>
  <c r="R13" i="5"/>
  <c r="P17" i="5" l="1"/>
  <c r="P13" i="5"/>
  <c r="X13" i="5" s="1"/>
  <c r="X18" i="5"/>
  <c r="T7" i="5" l="1"/>
</calcChain>
</file>

<file path=xl/sharedStrings.xml><?xml version="1.0" encoding="utf-8"?>
<sst xmlns="http://schemas.openxmlformats.org/spreadsheetml/2006/main" count="841" uniqueCount="512">
  <si>
    <t>Route Name</t>
  </si>
  <si>
    <t>VOC</t>
  </si>
  <si>
    <t>N2</t>
  </si>
  <si>
    <t>Bus Type</t>
  </si>
  <si>
    <t xml:space="preserve">Route </t>
  </si>
  <si>
    <t>Timetable effective</t>
  </si>
  <si>
    <t>DAILY LIVE KMS</t>
  </si>
  <si>
    <t>DAILY POS KMS</t>
  </si>
  <si>
    <t>DAILY TOTAL</t>
  </si>
  <si>
    <t>Mon</t>
  </si>
  <si>
    <t>Tue</t>
  </si>
  <si>
    <t>Wed</t>
  </si>
  <si>
    <t>Thu</t>
  </si>
  <si>
    <t>PEAK BUS</t>
  </si>
  <si>
    <t>Fri</t>
  </si>
  <si>
    <t>WKDAY</t>
  </si>
  <si>
    <t>Sat</t>
  </si>
  <si>
    <t>SAT</t>
  </si>
  <si>
    <t>Sun</t>
  </si>
  <si>
    <t>SUN &amp; P/H</t>
  </si>
  <si>
    <t>P/H</t>
  </si>
  <si>
    <t>KILOMETERS</t>
  </si>
  <si>
    <t>LIVE</t>
  </si>
  <si>
    <t>DEPOT</t>
  </si>
  <si>
    <t>TOTAL</t>
  </si>
  <si>
    <t>Direction</t>
  </si>
  <si>
    <t>Monday to Friday</t>
  </si>
  <si>
    <t>D01</t>
  </si>
  <si>
    <t>Khayelitsha East - Civic Centre</t>
  </si>
  <si>
    <t>12m</t>
  </si>
  <si>
    <t>Eastgate to Kuyasa (Pos)</t>
  </si>
  <si>
    <t>Kuyasa to Civic Centre</t>
  </si>
  <si>
    <t>Civic Centre to Foreshore (Pos)</t>
  </si>
  <si>
    <t>Foreshore to Civic Centre (Pos)</t>
  </si>
  <si>
    <t>Civic Centre to Kuyasa</t>
  </si>
  <si>
    <t>Kuyasa to Eastgate (Pos)</t>
  </si>
  <si>
    <t>Kuyasa</t>
  </si>
  <si>
    <t>KUYASA</t>
  </si>
  <si>
    <t>Lindela</t>
  </si>
  <si>
    <t>Dibana</t>
  </si>
  <si>
    <t>Tutu</t>
  </si>
  <si>
    <t>D Nyembe</t>
  </si>
  <si>
    <t>Steve Biko</t>
  </si>
  <si>
    <t>Charles Mokoena</t>
  </si>
  <si>
    <t>Vuyani</t>
  </si>
  <si>
    <t>Civic Centre</t>
  </si>
  <si>
    <t>BLOCK</t>
  </si>
  <si>
    <t>am</t>
  </si>
  <si>
    <t>pm</t>
  </si>
  <si>
    <t>Peak</t>
  </si>
  <si>
    <t>F</t>
  </si>
  <si>
    <t>R</t>
  </si>
  <si>
    <t>Grand Total</t>
  </si>
  <si>
    <t>Route</t>
  </si>
  <si>
    <t>Count of BLOCK</t>
  </si>
  <si>
    <t>Depart</t>
  </si>
  <si>
    <t>TT DATE</t>
  </si>
  <si>
    <t>DAILY LIVE TRIPS</t>
  </si>
  <si>
    <t>Saturday, Sunday &amp; Public Holiday</t>
  </si>
  <si>
    <t>05:05</t>
  </si>
  <si>
    <t>05:42</t>
  </si>
  <si>
    <t>06:19</t>
  </si>
  <si>
    <t>06:56</t>
  </si>
  <si>
    <t>07:33</t>
  </si>
  <si>
    <t>08:10</t>
  </si>
  <si>
    <t>08:47</t>
  </si>
  <si>
    <t>09:24</t>
  </si>
  <si>
    <t>10:01</t>
  </si>
  <si>
    <t>10:38</t>
  </si>
  <si>
    <t>11:15</t>
  </si>
  <si>
    <t>11:52</t>
  </si>
  <si>
    <t>12:29</t>
  </si>
  <si>
    <t>13:06</t>
  </si>
  <si>
    <t>13:43</t>
  </si>
  <si>
    <t>14:20</t>
  </si>
  <si>
    <t>14:57</t>
  </si>
  <si>
    <t>15:34</t>
  </si>
  <si>
    <t>16:11</t>
  </si>
  <si>
    <t>16:48</t>
  </si>
  <si>
    <t>17:25</t>
  </si>
  <si>
    <t>18:02</t>
  </si>
  <si>
    <t>18:39</t>
  </si>
  <si>
    <t>19:16</t>
  </si>
  <si>
    <t>19:53</t>
  </si>
  <si>
    <t>20:30</t>
  </si>
  <si>
    <t>21:07</t>
  </si>
  <si>
    <t>05:07</t>
  </si>
  <si>
    <t>05:44</t>
  </si>
  <si>
    <t>06:21</t>
  </si>
  <si>
    <t>06:58</t>
  </si>
  <si>
    <t>07:35</t>
  </si>
  <si>
    <t>08:12</t>
  </si>
  <si>
    <t>08:49</t>
  </si>
  <si>
    <t>09:26</t>
  </si>
  <si>
    <t>10:03</t>
  </si>
  <si>
    <t>10:40</t>
  </si>
  <si>
    <t>11:17</t>
  </si>
  <si>
    <t>11:54</t>
  </si>
  <si>
    <t>12:31</t>
  </si>
  <si>
    <t>13:08</t>
  </si>
  <si>
    <t>13:45</t>
  </si>
  <si>
    <t>14:22</t>
  </si>
  <si>
    <t>14:59</t>
  </si>
  <si>
    <t>15:36</t>
  </si>
  <si>
    <t>16:13</t>
  </si>
  <si>
    <t>16:50</t>
  </si>
  <si>
    <t>17:27</t>
  </si>
  <si>
    <t>18:04</t>
  </si>
  <si>
    <t>18:41</t>
  </si>
  <si>
    <t>19:18</t>
  </si>
  <si>
    <t>19:55</t>
  </si>
  <si>
    <t>20:32</t>
  </si>
  <si>
    <t>21:09</t>
  </si>
  <si>
    <t>05:09</t>
  </si>
  <si>
    <t>05:46</t>
  </si>
  <si>
    <t>06:23</t>
  </si>
  <si>
    <t>07:00</t>
  </si>
  <si>
    <t>07:37</t>
  </si>
  <si>
    <t>08:14</t>
  </si>
  <si>
    <t>08:51</t>
  </si>
  <si>
    <t>09:28</t>
  </si>
  <si>
    <t>10:05</t>
  </si>
  <si>
    <t>10:42</t>
  </si>
  <si>
    <t>11:19</t>
  </si>
  <si>
    <t>11:56</t>
  </si>
  <si>
    <t>12:33</t>
  </si>
  <si>
    <t>13:10</t>
  </si>
  <si>
    <t>13:47</t>
  </si>
  <si>
    <t>14:24</t>
  </si>
  <si>
    <t>15:01</t>
  </si>
  <si>
    <t>15:38</t>
  </si>
  <si>
    <t>16:15</t>
  </si>
  <si>
    <t>16:52</t>
  </si>
  <si>
    <t>17:29</t>
  </si>
  <si>
    <t>18:06</t>
  </si>
  <si>
    <t>18:43</t>
  </si>
  <si>
    <t>19:20</t>
  </si>
  <si>
    <t>19:57</t>
  </si>
  <si>
    <t>20:34</t>
  </si>
  <si>
    <t>21:11</t>
  </si>
  <si>
    <t>05:11</t>
  </si>
  <si>
    <t>05:48</t>
  </si>
  <si>
    <t>06:25</t>
  </si>
  <si>
    <t>07:02</t>
  </si>
  <si>
    <t>07:39</t>
  </si>
  <si>
    <t>08:16</t>
  </si>
  <si>
    <t>08:53</t>
  </si>
  <si>
    <t>09:30</t>
  </si>
  <si>
    <t>10:07</t>
  </si>
  <si>
    <t>10:44</t>
  </si>
  <si>
    <t>11:21</t>
  </si>
  <si>
    <t>11:58</t>
  </si>
  <si>
    <t>12:35</t>
  </si>
  <si>
    <t>13:12</t>
  </si>
  <si>
    <t>13:49</t>
  </si>
  <si>
    <t>14:26</t>
  </si>
  <si>
    <t>15:03</t>
  </si>
  <si>
    <t>15:40</t>
  </si>
  <si>
    <t>16:17</t>
  </si>
  <si>
    <t>16:54</t>
  </si>
  <si>
    <t>17:31</t>
  </si>
  <si>
    <t>18:08</t>
  </si>
  <si>
    <t>18:45</t>
  </si>
  <si>
    <t>19:22</t>
  </si>
  <si>
    <t>19:59</t>
  </si>
  <si>
    <t>20:36</t>
  </si>
  <si>
    <t>21:13</t>
  </si>
  <si>
    <t>05:13</t>
  </si>
  <si>
    <t>05:50</t>
  </si>
  <si>
    <t>06:27</t>
  </si>
  <si>
    <t>07:04</t>
  </si>
  <si>
    <t>07:41</t>
  </si>
  <si>
    <t>08:18</t>
  </si>
  <si>
    <t>08:55</t>
  </si>
  <si>
    <t>09:32</t>
  </si>
  <si>
    <t>10:09</t>
  </si>
  <si>
    <t>10:46</t>
  </si>
  <si>
    <t>11:23</t>
  </si>
  <si>
    <t>12:00</t>
  </si>
  <si>
    <t>12:37</t>
  </si>
  <si>
    <t>13:14</t>
  </si>
  <si>
    <t>13:51</t>
  </si>
  <si>
    <t>14:28</t>
  </si>
  <si>
    <t>15:05</t>
  </si>
  <si>
    <t>15:42</t>
  </si>
  <si>
    <t>16:19</t>
  </si>
  <si>
    <t>16:56</t>
  </si>
  <si>
    <t>17:33</t>
  </si>
  <si>
    <t>18:10</t>
  </si>
  <si>
    <t>18:47</t>
  </si>
  <si>
    <t>19:24</t>
  </si>
  <si>
    <t>20:01</t>
  </si>
  <si>
    <t>20:38</t>
  </si>
  <si>
    <t>21:15</t>
  </si>
  <si>
    <t>05:15</t>
  </si>
  <si>
    <t>05:52</t>
  </si>
  <si>
    <t>06:29</t>
  </si>
  <si>
    <t>07:06</t>
  </si>
  <si>
    <t>07:43</t>
  </si>
  <si>
    <t>08:20</t>
  </si>
  <si>
    <t>08:57</t>
  </si>
  <si>
    <t>09:34</t>
  </si>
  <si>
    <t>10:11</t>
  </si>
  <si>
    <t>10:48</t>
  </si>
  <si>
    <t>11:25</t>
  </si>
  <si>
    <t>12:02</t>
  </si>
  <si>
    <t>12:39</t>
  </si>
  <si>
    <t>13:16</t>
  </si>
  <si>
    <t>13:53</t>
  </si>
  <si>
    <t>14:30</t>
  </si>
  <si>
    <t>15:07</t>
  </si>
  <si>
    <t>15:44</t>
  </si>
  <si>
    <t>16:21</t>
  </si>
  <si>
    <t>16:58</t>
  </si>
  <si>
    <t>17:35</t>
  </si>
  <si>
    <t>18:12</t>
  </si>
  <si>
    <t>18:49</t>
  </si>
  <si>
    <t>19:26</t>
  </si>
  <si>
    <t>20:03</t>
  </si>
  <si>
    <t>20:40</t>
  </si>
  <si>
    <t>21:17</t>
  </si>
  <si>
    <t>05:17</t>
  </si>
  <si>
    <t>05:54</t>
  </si>
  <si>
    <t>06:31</t>
  </si>
  <si>
    <t>07:08</t>
  </si>
  <si>
    <t>07:45</t>
  </si>
  <si>
    <t>08:22</t>
  </si>
  <si>
    <t>08:59</t>
  </si>
  <si>
    <t>09:36</t>
  </si>
  <si>
    <t>10:13</t>
  </si>
  <si>
    <t>10:50</t>
  </si>
  <si>
    <t>11:27</t>
  </si>
  <si>
    <t>12:04</t>
  </si>
  <si>
    <t>12:41</t>
  </si>
  <si>
    <t>13:18</t>
  </si>
  <si>
    <t>13:55</t>
  </si>
  <si>
    <t>14:32</t>
  </si>
  <si>
    <t>15:09</t>
  </si>
  <si>
    <t>15:46</t>
  </si>
  <si>
    <t>16:23</t>
  </si>
  <si>
    <t>17:00</t>
  </si>
  <si>
    <t>17:37</t>
  </si>
  <si>
    <t>18:14</t>
  </si>
  <si>
    <t>18:51</t>
  </si>
  <si>
    <t>19:28</t>
  </si>
  <si>
    <t>20:05</t>
  </si>
  <si>
    <t>20:42</t>
  </si>
  <si>
    <t>21:19</t>
  </si>
  <si>
    <t>05:19</t>
  </si>
  <si>
    <t>05:56</t>
  </si>
  <si>
    <t>06:33</t>
  </si>
  <si>
    <t>07:10</t>
  </si>
  <si>
    <t>07:47</t>
  </si>
  <si>
    <t>08:24</t>
  </si>
  <si>
    <t>09:01</t>
  </si>
  <si>
    <t>09:38</t>
  </si>
  <si>
    <t>10:15</t>
  </si>
  <si>
    <t>10:52</t>
  </si>
  <si>
    <t>11:29</t>
  </si>
  <si>
    <t>12:06</t>
  </si>
  <si>
    <t>12:43</t>
  </si>
  <si>
    <t>13:20</t>
  </si>
  <si>
    <t>13:57</t>
  </si>
  <si>
    <t>14:34</t>
  </si>
  <si>
    <t>15:11</t>
  </si>
  <si>
    <t>15:48</t>
  </si>
  <si>
    <t>16:25</t>
  </si>
  <si>
    <t>17:02</t>
  </si>
  <si>
    <t>17:39</t>
  </si>
  <si>
    <t>18:16</t>
  </si>
  <si>
    <t>18:53</t>
  </si>
  <si>
    <t>19:30</t>
  </si>
  <si>
    <t>20:07</t>
  </si>
  <si>
    <t>20:44</t>
  </si>
  <si>
    <t>21:21</t>
  </si>
  <si>
    <t>06:05</t>
  </si>
  <si>
    <t>06:42</t>
  </si>
  <si>
    <t>07:19</t>
  </si>
  <si>
    <t>07:56</t>
  </si>
  <si>
    <t>08:33</t>
  </si>
  <si>
    <t>09:10</t>
  </si>
  <si>
    <t>09:47</t>
  </si>
  <si>
    <t>10:24</t>
  </si>
  <si>
    <t>11:01</t>
  </si>
  <si>
    <t>11:38</t>
  </si>
  <si>
    <t>12:15</t>
  </si>
  <si>
    <t>12:52</t>
  </si>
  <si>
    <t>13:29</t>
  </si>
  <si>
    <t>14:06</t>
  </si>
  <si>
    <t>14:43</t>
  </si>
  <si>
    <t>15:20</t>
  </si>
  <si>
    <t>15:57</t>
  </si>
  <si>
    <t>16:34</t>
  </si>
  <si>
    <t>17:11</t>
  </si>
  <si>
    <t>17:48</t>
  </si>
  <si>
    <t>18:25</t>
  </si>
  <si>
    <t>19:02</t>
  </si>
  <si>
    <t>19:39</t>
  </si>
  <si>
    <t>20:16</t>
  </si>
  <si>
    <t>20:53</t>
  </si>
  <si>
    <t>21:30</t>
  </si>
  <si>
    <t>22:07</t>
  </si>
  <si>
    <t>06:10</t>
  </si>
  <si>
    <t>06:47</t>
  </si>
  <si>
    <t>07:24</t>
  </si>
  <si>
    <t>08:01</t>
  </si>
  <si>
    <t>08:38</t>
  </si>
  <si>
    <t>09:15</t>
  </si>
  <si>
    <t>09:52</t>
  </si>
  <si>
    <t>10:29</t>
  </si>
  <si>
    <t>11:06</t>
  </si>
  <si>
    <t>11:43</t>
  </si>
  <si>
    <t>12:20</t>
  </si>
  <si>
    <t>12:57</t>
  </si>
  <si>
    <t>13:34</t>
  </si>
  <si>
    <t>14:11</t>
  </si>
  <si>
    <t>14:48</t>
  </si>
  <si>
    <t>15:25</t>
  </si>
  <si>
    <t>16:02</t>
  </si>
  <si>
    <t>16:39</t>
  </si>
  <si>
    <t>17:16</t>
  </si>
  <si>
    <t>17:53</t>
  </si>
  <si>
    <t>18:30</t>
  </si>
  <si>
    <t>19:07</t>
  </si>
  <si>
    <t>19:44</t>
  </si>
  <si>
    <t>20:21</t>
  </si>
  <si>
    <t>20:58</t>
  </si>
  <si>
    <t>21:35</t>
  </si>
  <si>
    <t>06:40</t>
  </si>
  <si>
    <t>07:17</t>
  </si>
  <si>
    <t>07:54</t>
  </si>
  <si>
    <t>08:31</t>
  </si>
  <si>
    <t>09:08</t>
  </si>
  <si>
    <t>09:45</t>
  </si>
  <si>
    <t>10:22</t>
  </si>
  <si>
    <t>10:59</t>
  </si>
  <si>
    <t>11:36</t>
  </si>
  <si>
    <t>12:13</t>
  </si>
  <si>
    <t>12:50</t>
  </si>
  <si>
    <t>13:27</t>
  </si>
  <si>
    <t>14:04</t>
  </si>
  <si>
    <t>14:41</t>
  </si>
  <si>
    <t>15:18</t>
  </si>
  <si>
    <t>15:55</t>
  </si>
  <si>
    <t>16:32</t>
  </si>
  <si>
    <t>17:09</t>
  </si>
  <si>
    <t>17:46</t>
  </si>
  <si>
    <t>18:23</t>
  </si>
  <si>
    <t>19:00</t>
  </si>
  <si>
    <t>19:37</t>
  </si>
  <si>
    <t>20:14</t>
  </si>
  <si>
    <t>20:51</t>
  </si>
  <si>
    <t>21:28</t>
  </si>
  <si>
    <t>22:05</t>
  </si>
  <si>
    <t>06:41</t>
  </si>
  <si>
    <t>07:18</t>
  </si>
  <si>
    <t>07:55</t>
  </si>
  <si>
    <t>08:32</t>
  </si>
  <si>
    <t>09:09</t>
  </si>
  <si>
    <t>09:46</t>
  </si>
  <si>
    <t>10:23</t>
  </si>
  <si>
    <t>11:00</t>
  </si>
  <si>
    <t>11:37</t>
  </si>
  <si>
    <t>12:14</t>
  </si>
  <si>
    <t>12:51</t>
  </si>
  <si>
    <t>13:28</t>
  </si>
  <si>
    <t>14:05</t>
  </si>
  <si>
    <t>14:42</t>
  </si>
  <si>
    <t>15:19</t>
  </si>
  <si>
    <t>15:56</t>
  </si>
  <si>
    <t>16:33</t>
  </si>
  <si>
    <t>17:10</t>
  </si>
  <si>
    <t>17:47</t>
  </si>
  <si>
    <t>18:24</t>
  </si>
  <si>
    <t>19:01</t>
  </si>
  <si>
    <t>19:38</t>
  </si>
  <si>
    <t>20:15</t>
  </si>
  <si>
    <t>20:52</t>
  </si>
  <si>
    <t>21:29</t>
  </si>
  <si>
    <t>22:06</t>
  </si>
  <si>
    <t>06:43</t>
  </si>
  <si>
    <t>07:20</t>
  </si>
  <si>
    <t>07:57</t>
  </si>
  <si>
    <t>08:34</t>
  </si>
  <si>
    <t>09:11</t>
  </si>
  <si>
    <t>09:48</t>
  </si>
  <si>
    <t>10:25</t>
  </si>
  <si>
    <t>11:02</t>
  </si>
  <si>
    <t>11:39</t>
  </si>
  <si>
    <t>12:16</t>
  </si>
  <si>
    <t>12:53</t>
  </si>
  <si>
    <t>13:30</t>
  </si>
  <si>
    <t>14:07</t>
  </si>
  <si>
    <t>14:44</t>
  </si>
  <si>
    <t>15:21</t>
  </si>
  <si>
    <t>15:58</t>
  </si>
  <si>
    <t>16:35</t>
  </si>
  <si>
    <t>17:12</t>
  </si>
  <si>
    <t>17:49</t>
  </si>
  <si>
    <t>18:26</t>
  </si>
  <si>
    <t>19:03</t>
  </si>
  <si>
    <t>19:40</t>
  </si>
  <si>
    <t>20:17</t>
  </si>
  <si>
    <t>20:54</t>
  </si>
  <si>
    <t>21:31</t>
  </si>
  <si>
    <t>22:08</t>
  </si>
  <si>
    <t>06:45</t>
  </si>
  <si>
    <t>07:22</t>
  </si>
  <si>
    <t>07:59</t>
  </si>
  <si>
    <t>08:36</t>
  </si>
  <si>
    <t>09:13</t>
  </si>
  <si>
    <t>09:50</t>
  </si>
  <si>
    <t>10:27</t>
  </si>
  <si>
    <t>11:04</t>
  </si>
  <si>
    <t>11:41</t>
  </si>
  <si>
    <t>12:18</t>
  </si>
  <si>
    <t>12:55</t>
  </si>
  <si>
    <t>13:32</t>
  </si>
  <si>
    <t>14:09</t>
  </si>
  <si>
    <t>14:46</t>
  </si>
  <si>
    <t>15:23</t>
  </si>
  <si>
    <t>16:00</t>
  </si>
  <si>
    <t>16:37</t>
  </si>
  <si>
    <t>17:14</t>
  </si>
  <si>
    <t>17:51</t>
  </si>
  <si>
    <t>18:28</t>
  </si>
  <si>
    <t>19:05</t>
  </si>
  <si>
    <t>19:42</t>
  </si>
  <si>
    <t>20:19</t>
  </si>
  <si>
    <t>20:56</t>
  </si>
  <si>
    <t>21:33</t>
  </si>
  <si>
    <t>22:10</t>
  </si>
  <si>
    <t>22:12</t>
  </si>
  <si>
    <t>06:49</t>
  </si>
  <si>
    <t>07:26</t>
  </si>
  <si>
    <t>08:03</t>
  </si>
  <si>
    <t>08:40</t>
  </si>
  <si>
    <t>09:17</t>
  </si>
  <si>
    <t>09:54</t>
  </si>
  <si>
    <t>10:31</t>
  </si>
  <si>
    <t>11:08</t>
  </si>
  <si>
    <t>11:45</t>
  </si>
  <si>
    <t>12:22</t>
  </si>
  <si>
    <t>12:59</t>
  </si>
  <si>
    <t>13:36</t>
  </si>
  <si>
    <t>14:13</t>
  </si>
  <si>
    <t>14:50</t>
  </si>
  <si>
    <t>15:27</t>
  </si>
  <si>
    <t>16:04</t>
  </si>
  <si>
    <t>16:41</t>
  </si>
  <si>
    <t>17:18</t>
  </si>
  <si>
    <t>17:55</t>
  </si>
  <si>
    <t>18:32</t>
  </si>
  <si>
    <t>19:09</t>
  </si>
  <si>
    <t>19:46</t>
  </si>
  <si>
    <t>20:23</t>
  </si>
  <si>
    <t>21:00</t>
  </si>
  <si>
    <t>21:37</t>
  </si>
  <si>
    <t>22:14</t>
  </si>
  <si>
    <t>06:51</t>
  </si>
  <si>
    <t>07:28</t>
  </si>
  <si>
    <t>08:05</t>
  </si>
  <si>
    <t>08:42</t>
  </si>
  <si>
    <t>09:19</t>
  </si>
  <si>
    <t>09:56</t>
  </si>
  <si>
    <t>10:33</t>
  </si>
  <si>
    <t>11:10</t>
  </si>
  <si>
    <t>11:47</t>
  </si>
  <si>
    <t>12:24</t>
  </si>
  <si>
    <t>13:01</t>
  </si>
  <si>
    <t>13:38</t>
  </si>
  <si>
    <t>14:15</t>
  </si>
  <si>
    <t>14:52</t>
  </si>
  <si>
    <t>15:29</t>
  </si>
  <si>
    <t>16:06</t>
  </si>
  <si>
    <t>16:43</t>
  </si>
  <si>
    <t>17:20</t>
  </si>
  <si>
    <t>17:57</t>
  </si>
  <si>
    <t>18:34</t>
  </si>
  <si>
    <t>19:11</t>
  </si>
  <si>
    <t>19:48</t>
  </si>
  <si>
    <t>20:25</t>
  </si>
  <si>
    <t>21:02</t>
  </si>
  <si>
    <t>21:39</t>
  </si>
  <si>
    <t>22:16</t>
  </si>
  <si>
    <t>06:53</t>
  </si>
  <si>
    <t>07:30</t>
  </si>
  <si>
    <t>08:07</t>
  </si>
  <si>
    <t>08:44</t>
  </si>
  <si>
    <t>09:21</t>
  </si>
  <si>
    <t>09:58</t>
  </si>
  <si>
    <t>10:35</t>
  </si>
  <si>
    <t>11:12</t>
  </si>
  <si>
    <t>11:49</t>
  </si>
  <si>
    <t>12:26</t>
  </si>
  <si>
    <t>13:03</t>
  </si>
  <si>
    <t>13:40</t>
  </si>
  <si>
    <t>14:17</t>
  </si>
  <si>
    <t>14:54</t>
  </si>
  <si>
    <t>15:31</t>
  </si>
  <si>
    <t>16:08</t>
  </si>
  <si>
    <t>16:45</t>
  </si>
  <si>
    <t>17:22</t>
  </si>
  <si>
    <t>17:59</t>
  </si>
  <si>
    <t>18:36</t>
  </si>
  <si>
    <t>19:13</t>
  </si>
  <si>
    <t>19:50</t>
  </si>
  <si>
    <t>20:27</t>
  </si>
  <si>
    <t>21:04</t>
  </si>
  <si>
    <t>21:41</t>
  </si>
  <si>
    <t>22:18</t>
  </si>
  <si>
    <t>22:20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</si>
</sst>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??_ ;_ @_ "/>
    <numFmt numFmtId="166" formatCode="_ * #,##0.00_ ;_ * \-#,##0.00_ ;_ * &quot;-&quot;_ ;_ @_ "/>
    <numFmt numFmtId="167" formatCode="_(* #,##0.00_);_(* \(#,##0.00\);_(* &quot;-&quot;??_);_(@_)"/>
    <numFmt numFmtId="168" formatCode="_ * #,##0_ ;_ * \-#,##0_ ;_ * &quot;-&quot;_ ;_ @_ "/>
    <numFmt numFmtId="169" formatCode="_-* #,##0_-;\-* #,##0_-;_-* &quot;-&quot;??_-;_-@_-"/>
  </numFmts>
  <fonts count="2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Aptos"/>
      <family val="2"/>
    </font>
    <font>
      <sz val="12"/>
      <name val="Aptos"/>
      <family val="2"/>
    </font>
    <font>
      <sz val="12"/>
      <name val="Calibri"/>
      <family val="2"/>
    </font>
    <font>
      <b/>
      <sz val="11"/>
      <name val="Calibri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b/>
      <sz val="11"/>
      <color theme="1"/>
      <name val="Century Gothic"/>
      <family val="2"/>
    </font>
    <font>
      <sz val="11"/>
      <color rgb="FF00000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92CDDC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5" fillId="0" borderId="1"/>
    <xf numFmtId="0" fontId="5" fillId="0" borderId="1"/>
    <xf numFmtId="0" fontId="2" fillId="0" borderId="1"/>
    <xf numFmtId="0" fontId="3" fillId="2" borderId="1" applyNumberFormat="0" applyBorder="0" applyAlignment="0" applyProtection="0"/>
    <xf numFmtId="0" fontId="4" fillId="3" borderId="1" applyNumberFormat="0" applyBorder="0" applyAlignment="0" applyProtection="0"/>
    <xf numFmtId="0" fontId="6" fillId="5" borderId="0" applyNumberFormat="0" applyBorder="0" applyAlignment="0" applyProtection="0"/>
    <xf numFmtId="0" fontId="1" fillId="0" borderId="1"/>
    <xf numFmtId="0" fontId="7" fillId="0" borderId="1"/>
    <xf numFmtId="0" fontId="1" fillId="0" borderId="1"/>
  </cellStyleXfs>
  <cellXfs count="148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1" xfId="3" applyFont="1" applyAlignment="1">
      <alignment vertical="center"/>
    </xf>
    <xf numFmtId="0" fontId="8" fillId="0" borderId="1" xfId="3" applyFont="1" applyAlignment="1">
      <alignment horizontal="left" vertical="center"/>
    </xf>
    <xf numFmtId="0" fontId="8" fillId="0" borderId="1" xfId="3" applyFont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3" applyFont="1" applyFill="1" applyBorder="1" applyAlignment="1">
      <alignment horizontal="center" vertical="center"/>
    </xf>
    <xf numFmtId="15" fontId="8" fillId="0" borderId="3" xfId="3" applyNumberFormat="1" applyFont="1" applyBorder="1" applyAlignment="1">
      <alignment horizontal="center" vertical="center"/>
    </xf>
    <xf numFmtId="0" fontId="9" fillId="0" borderId="1" xfId="3" applyFont="1" applyAlignment="1">
      <alignment vertical="center"/>
    </xf>
    <xf numFmtId="0" fontId="9" fillId="4" borderId="1" xfId="3" applyFont="1" applyFill="1" applyAlignment="1">
      <alignment horizontal="left" vertical="center"/>
    </xf>
    <xf numFmtId="0" fontId="9" fillId="4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1" xfId="3" applyFont="1" applyAlignment="1">
      <alignment horizontal="left" vertical="center"/>
    </xf>
    <xf numFmtId="0" fontId="9" fillId="0" borderId="1" xfId="9" applyFont="1" applyAlignment="1">
      <alignment horizontal="left" vertical="center"/>
    </xf>
    <xf numFmtId="0" fontId="9" fillId="0" borderId="1" xfId="9" applyFont="1" applyAlignment="1">
      <alignment vertical="center"/>
    </xf>
    <xf numFmtId="0" fontId="9" fillId="4" borderId="1" xfId="3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3" xfId="9" applyFont="1" applyBorder="1" applyAlignment="1">
      <alignment horizontal="left" vertical="center"/>
    </xf>
    <xf numFmtId="0" fontId="9" fillId="4" borderId="8" xfId="9" applyFont="1" applyFill="1" applyBorder="1" applyAlignment="1">
      <alignment horizontal="right" vertical="center" wrapText="1"/>
    </xf>
    <xf numFmtId="0" fontId="9" fillId="4" borderId="12" xfId="9" applyFont="1" applyFill="1" applyBorder="1" applyAlignment="1">
      <alignment horizontal="right" vertical="center" wrapText="1"/>
    </xf>
    <xf numFmtId="0" fontId="9" fillId="4" borderId="12" xfId="9" applyFont="1" applyFill="1" applyBorder="1" applyAlignment="1">
      <alignment horizontal="left" vertical="center" wrapText="1"/>
    </xf>
    <xf numFmtId="0" fontId="9" fillId="0" borderId="8" xfId="9" applyFont="1" applyBorder="1" applyAlignment="1">
      <alignment horizontal="left" vertical="center" wrapText="1"/>
    </xf>
    <xf numFmtId="0" fontId="9" fillId="0" borderId="12" xfId="9" applyFont="1" applyBorder="1" applyAlignment="1">
      <alignment horizontal="center" vertical="center" wrapText="1"/>
    </xf>
    <xf numFmtId="0" fontId="9" fillId="0" borderId="7" xfId="9" applyFont="1" applyBorder="1" applyAlignment="1">
      <alignment horizontal="center" vertical="center" wrapText="1"/>
    </xf>
    <xf numFmtId="168" fontId="9" fillId="0" borderId="3" xfId="6" applyNumberFormat="1" applyFont="1" applyFill="1" applyBorder="1" applyAlignment="1">
      <alignment horizontal="center" vertical="center" wrapText="1"/>
    </xf>
    <xf numFmtId="166" fontId="9" fillId="0" borderId="3" xfId="9" applyNumberFormat="1" applyFont="1" applyBorder="1" applyAlignment="1">
      <alignment horizontal="right" vertical="center"/>
    </xf>
    <xf numFmtId="15" fontId="9" fillId="0" borderId="11" xfId="9" applyNumberFormat="1" applyFont="1" applyBorder="1" applyAlignment="1">
      <alignment horizontal="left" vertical="center"/>
    </xf>
    <xf numFmtId="15" fontId="9" fillId="0" borderId="12" xfId="9" applyNumberFormat="1" applyFont="1" applyBorder="1" applyAlignment="1">
      <alignment horizontal="left" vertical="center"/>
    </xf>
    <xf numFmtId="41" fontId="9" fillId="0" borderId="3" xfId="9" applyNumberFormat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/>
    </xf>
    <xf numFmtId="0" fontId="13" fillId="0" borderId="15" xfId="9" applyFont="1" applyBorder="1" applyAlignment="1">
      <alignment vertical="center"/>
    </xf>
    <xf numFmtId="0" fontId="13" fillId="0" borderId="1" xfId="1" applyFont="1" applyAlignment="1">
      <alignment horizontal="center" vertical="center"/>
    </xf>
    <xf numFmtId="0" fontId="9" fillId="0" borderId="15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9" fillId="0" borderId="14" xfId="2" applyFont="1" applyBorder="1" applyAlignment="1">
      <alignment horizontal="left" vertical="center"/>
    </xf>
    <xf numFmtId="166" fontId="9" fillId="0" borderId="1" xfId="2" applyNumberFormat="1" applyFont="1" applyAlignment="1">
      <alignment horizontal="left" vertical="center"/>
    </xf>
    <xf numFmtId="166" fontId="9" fillId="0" borderId="15" xfId="2" applyNumberFormat="1" applyFont="1" applyBorder="1" applyAlignment="1">
      <alignment horizontal="left" vertical="center"/>
    </xf>
    <xf numFmtId="166" fontId="9" fillId="0" borderId="1" xfId="2" applyNumberFormat="1" applyFont="1" applyAlignment="1">
      <alignment horizontal="center" vertical="center"/>
    </xf>
    <xf numFmtId="166" fontId="9" fillId="0" borderId="16" xfId="2" applyNumberFormat="1" applyFont="1" applyBorder="1" applyAlignment="1">
      <alignment horizontal="center" vertical="center"/>
    </xf>
    <xf numFmtId="0" fontId="9" fillId="0" borderId="14" xfId="9" applyFont="1" applyBorder="1" applyAlignment="1">
      <alignment horizontal="left" vertical="center"/>
    </xf>
    <xf numFmtId="43" fontId="9" fillId="4" borderId="1" xfId="1" applyNumberFormat="1" applyFont="1" applyFill="1" applyAlignment="1">
      <alignment horizontal="left" vertical="center"/>
    </xf>
    <xf numFmtId="43" fontId="9" fillId="0" borderId="16" xfId="1" applyNumberFormat="1" applyFont="1" applyBorder="1" applyAlignment="1">
      <alignment horizontal="left" vertical="center"/>
    </xf>
    <xf numFmtId="43" fontId="9" fillId="0" borderId="16" xfId="9" applyNumberFormat="1" applyFont="1" applyBorder="1" applyAlignment="1">
      <alignment horizontal="center" vertical="center"/>
    </xf>
    <xf numFmtId="43" fontId="9" fillId="0" borderId="16" xfId="1" applyNumberFormat="1" applyFont="1" applyBorder="1" applyAlignment="1">
      <alignment horizontal="center" vertical="center"/>
    </xf>
    <xf numFmtId="166" fontId="9" fillId="0" borderId="17" xfId="1" applyNumberFormat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43" fontId="9" fillId="4" borderId="17" xfId="1" applyNumberFormat="1" applyFont="1" applyFill="1" applyBorder="1" applyAlignment="1">
      <alignment horizontal="left" vertical="center"/>
    </xf>
    <xf numFmtId="43" fontId="9" fillId="0" borderId="4" xfId="1" applyNumberFormat="1" applyFont="1" applyBorder="1" applyAlignment="1">
      <alignment horizontal="left" vertical="center"/>
    </xf>
    <xf numFmtId="43" fontId="9" fillId="0" borderId="4" xfId="1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9" fillId="0" borderId="1" xfId="9" applyFont="1" applyAlignment="1">
      <alignment horizontal="center" vertical="center"/>
    </xf>
    <xf numFmtId="167" fontId="9" fillId="4" borderId="8" xfId="9" applyNumberFormat="1" applyFont="1" applyFill="1" applyBorder="1" applyAlignment="1">
      <alignment horizontal="right" vertical="center"/>
    </xf>
    <xf numFmtId="167" fontId="9" fillId="4" borderId="12" xfId="9" applyNumberFormat="1" applyFont="1" applyFill="1" applyBorder="1" applyAlignment="1">
      <alignment horizontal="right" vertical="center"/>
    </xf>
    <xf numFmtId="167" fontId="9" fillId="4" borderId="12" xfId="9" applyNumberFormat="1" applyFont="1" applyFill="1" applyBorder="1" applyAlignment="1">
      <alignment horizontal="left" vertical="center"/>
    </xf>
    <xf numFmtId="167" fontId="9" fillId="0" borderId="8" xfId="9" applyNumberFormat="1" applyFont="1" applyBorder="1" applyAlignment="1">
      <alignment horizontal="left" vertical="center"/>
    </xf>
    <xf numFmtId="167" fontId="9" fillId="0" borderId="12" xfId="9" applyNumberFormat="1" applyFont="1" applyBorder="1" applyAlignment="1">
      <alignment horizontal="center" vertical="center"/>
    </xf>
    <xf numFmtId="167" fontId="9" fillId="0" borderId="7" xfId="9" applyNumberFormat="1" applyFont="1" applyBorder="1" applyAlignment="1">
      <alignment horizontal="center" vertical="center"/>
    </xf>
    <xf numFmtId="0" fontId="9" fillId="0" borderId="3" xfId="9" applyFont="1" applyBorder="1" applyAlignment="1">
      <alignment horizontal="right" vertical="center"/>
    </xf>
    <xf numFmtId="0" fontId="9" fillId="0" borderId="8" xfId="9" applyFont="1" applyBorder="1" applyAlignment="1">
      <alignment horizontal="right" vertical="center"/>
    </xf>
    <xf numFmtId="0" fontId="9" fillId="0" borderId="12" xfId="9" applyFont="1" applyBorder="1" applyAlignment="1">
      <alignment horizontal="left" vertical="center"/>
    </xf>
    <xf numFmtId="0" fontId="9" fillId="0" borderId="7" xfId="9" applyFont="1" applyBorder="1" applyAlignment="1">
      <alignment horizontal="left" vertical="center"/>
    </xf>
    <xf numFmtId="41" fontId="9" fillId="0" borderId="7" xfId="9" applyNumberFormat="1" applyFont="1" applyBorder="1" applyAlignment="1">
      <alignment horizontal="center" vertical="center"/>
    </xf>
    <xf numFmtId="168" fontId="9" fillId="4" borderId="11" xfId="9" applyNumberFormat="1" applyFont="1" applyFill="1" applyBorder="1" applyAlignment="1">
      <alignment horizontal="left" vertical="center"/>
    </xf>
    <xf numFmtId="168" fontId="9" fillId="4" borderId="13" xfId="9" applyNumberFormat="1" applyFont="1" applyFill="1" applyBorder="1" applyAlignment="1">
      <alignment horizontal="left" vertical="center"/>
    </xf>
    <xf numFmtId="168" fontId="9" fillId="0" borderId="11" xfId="9" applyNumberFormat="1" applyFont="1" applyBorder="1" applyAlignment="1">
      <alignment horizontal="left" vertical="center"/>
    </xf>
    <xf numFmtId="168" fontId="9" fillId="0" borderId="13" xfId="9" applyNumberFormat="1" applyFont="1" applyBorder="1" applyAlignment="1">
      <alignment horizontal="center" vertical="center"/>
    </xf>
    <xf numFmtId="168" fontId="9" fillId="0" borderId="9" xfId="9" applyNumberFormat="1" applyFont="1" applyBorder="1" applyAlignment="1">
      <alignment horizontal="center" vertical="center"/>
    </xf>
    <xf numFmtId="0" fontId="9" fillId="0" borderId="15" xfId="9" applyFont="1" applyBorder="1" applyAlignment="1">
      <alignment horizontal="left" vertical="center"/>
    </xf>
    <xf numFmtId="0" fontId="9" fillId="0" borderId="16" xfId="9" applyFont="1" applyBorder="1" applyAlignment="1">
      <alignment horizontal="left" vertical="center"/>
    </xf>
    <xf numFmtId="41" fontId="9" fillId="0" borderId="16" xfId="9" applyNumberFormat="1" applyFont="1" applyBorder="1" applyAlignment="1">
      <alignment horizontal="center" vertical="center"/>
    </xf>
    <xf numFmtId="168" fontId="9" fillId="0" borderId="15" xfId="9" applyNumberFormat="1" applyFont="1" applyBorder="1" applyAlignment="1">
      <alignment horizontal="left" vertical="center"/>
    </xf>
    <xf numFmtId="168" fontId="9" fillId="0" borderId="1" xfId="9" applyNumberFormat="1" applyFont="1" applyAlignment="1">
      <alignment horizontal="left" vertical="center"/>
    </xf>
    <xf numFmtId="168" fontId="9" fillId="0" borderId="1" xfId="9" applyNumberFormat="1" applyFont="1" applyAlignment="1">
      <alignment horizontal="center" vertical="center"/>
    </xf>
    <xf numFmtId="168" fontId="9" fillId="0" borderId="16" xfId="9" applyNumberFormat="1" applyFont="1" applyBorder="1" applyAlignment="1">
      <alignment horizontal="center" vertical="center"/>
    </xf>
    <xf numFmtId="0" fontId="13" fillId="0" borderId="1" xfId="9" applyFont="1" applyAlignment="1">
      <alignment horizontal="left" vertical="center"/>
    </xf>
    <xf numFmtId="41" fontId="13" fillId="0" borderId="14" xfId="9" applyNumberFormat="1" applyFont="1" applyBorder="1" applyAlignment="1">
      <alignment horizontal="center" vertical="center"/>
    </xf>
    <xf numFmtId="169" fontId="9" fillId="4" borderId="1" xfId="9" applyNumberFormat="1" applyFont="1" applyFill="1" applyAlignment="1">
      <alignment horizontal="center" vertical="center"/>
    </xf>
    <xf numFmtId="169" fontId="9" fillId="0" borderId="1" xfId="9" applyNumberFormat="1" applyFont="1" applyAlignment="1">
      <alignment horizontal="left" vertical="center"/>
    </xf>
    <xf numFmtId="169" fontId="9" fillId="0" borderId="16" xfId="9" applyNumberFormat="1" applyFont="1" applyBorder="1" applyAlignment="1">
      <alignment horizontal="left" vertical="center"/>
    </xf>
    <xf numFmtId="169" fontId="9" fillId="4" borderId="16" xfId="9" applyNumberFormat="1" applyFont="1" applyFill="1" applyBorder="1" applyAlignment="1">
      <alignment horizontal="center" vertical="center"/>
    </xf>
    <xf numFmtId="168" fontId="9" fillId="4" borderId="15" xfId="9" applyNumberFormat="1" applyFont="1" applyFill="1" applyBorder="1" applyAlignment="1">
      <alignment horizontal="left" vertical="center"/>
    </xf>
    <xf numFmtId="168" fontId="9" fillId="4" borderId="1" xfId="9" applyNumberFormat="1" applyFont="1" applyFill="1" applyAlignment="1">
      <alignment horizontal="left" vertical="center"/>
    </xf>
    <xf numFmtId="168" fontId="9" fillId="0" borderId="6" xfId="9" applyNumberFormat="1" applyFont="1" applyBorder="1" applyAlignment="1">
      <alignment horizontal="left" vertical="center"/>
    </xf>
    <xf numFmtId="168" fontId="9" fillId="0" borderId="17" xfId="9" applyNumberFormat="1" applyFont="1" applyBorder="1" applyAlignment="1">
      <alignment horizontal="left" vertical="center"/>
    </xf>
    <xf numFmtId="168" fontId="9" fillId="0" borderId="17" xfId="9" applyNumberFormat="1" applyFont="1" applyBorder="1" applyAlignment="1">
      <alignment horizontal="center" vertical="center"/>
    </xf>
    <xf numFmtId="168" fontId="9" fillId="0" borderId="4" xfId="9" applyNumberFormat="1" applyFont="1" applyBorder="1" applyAlignment="1">
      <alignment horizontal="center" vertical="center"/>
    </xf>
    <xf numFmtId="169" fontId="13" fillId="0" borderId="17" xfId="9" applyNumberFormat="1" applyFont="1" applyBorder="1" applyAlignment="1">
      <alignment horizontal="center" vertical="center"/>
    </xf>
    <xf numFmtId="169" fontId="13" fillId="0" borderId="4" xfId="9" applyNumberFormat="1" applyFont="1" applyBorder="1" applyAlignment="1">
      <alignment horizontal="center" vertical="center"/>
    </xf>
    <xf numFmtId="169" fontId="9" fillId="0" borderId="16" xfId="9" applyNumberFormat="1" applyFont="1" applyBorder="1" applyAlignment="1">
      <alignment horizontal="center" vertical="center"/>
    </xf>
    <xf numFmtId="166" fontId="9" fillId="0" borderId="6" xfId="9" applyNumberFormat="1" applyFont="1" applyBorder="1" applyAlignment="1">
      <alignment horizontal="left" vertical="center"/>
    </xf>
    <xf numFmtId="166" fontId="9" fillId="0" borderId="17" xfId="9" applyNumberFormat="1" applyFont="1" applyBorder="1" applyAlignment="1">
      <alignment horizontal="center" vertical="center"/>
    </xf>
    <xf numFmtId="166" fontId="9" fillId="0" borderId="4" xfId="9" applyNumberFormat="1" applyFont="1" applyBorder="1" applyAlignment="1">
      <alignment horizontal="center" vertical="center"/>
    </xf>
    <xf numFmtId="0" fontId="9" fillId="0" borderId="5" xfId="9" applyFont="1" applyBorder="1" applyAlignment="1">
      <alignment horizontal="left" vertical="center"/>
    </xf>
    <xf numFmtId="0" fontId="9" fillId="0" borderId="6" xfId="9" applyFont="1" applyBorder="1" applyAlignment="1">
      <alignment horizontal="left" vertical="center"/>
    </xf>
    <xf numFmtId="0" fontId="8" fillId="0" borderId="0" xfId="0" pivotButton="1" applyFont="1" applyAlignment="1">
      <alignment horizontal="left" vertical="center"/>
    </xf>
    <xf numFmtId="15" fontId="8" fillId="0" borderId="0" xfId="0" applyNumberFormat="1" applyFont="1" applyAlignment="1">
      <alignment horizontal="left" vertical="center"/>
    </xf>
    <xf numFmtId="167" fontId="9" fillId="6" borderId="12" xfId="9" applyNumberFormat="1" applyFont="1" applyFill="1" applyBorder="1" applyAlignment="1">
      <alignment horizontal="right" vertical="center"/>
    </xf>
    <xf numFmtId="168" fontId="9" fillId="6" borderId="13" xfId="9" applyNumberFormat="1" applyFont="1" applyFill="1" applyBorder="1" applyAlignment="1">
      <alignment horizontal="left" vertical="center"/>
    </xf>
    <xf numFmtId="168" fontId="9" fillId="6" borderId="1" xfId="9" applyNumberFormat="1" applyFont="1" applyFill="1" applyAlignment="1">
      <alignment horizontal="left" vertical="center"/>
    </xf>
    <xf numFmtId="15" fontId="9" fillId="6" borderId="1" xfId="3" applyNumberFormat="1" applyFont="1" applyFill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5" fillId="0" borderId="0" xfId="0" applyFont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/>
    <xf numFmtId="1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8" fillId="0" borderId="0" xfId="0" applyFont="1"/>
    <xf numFmtId="20" fontId="14" fillId="0" borderId="3" xfId="7" applyNumberFormat="1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20" fontId="18" fillId="0" borderId="3" xfId="7" applyNumberFormat="1" applyFont="1" applyBorder="1" applyAlignment="1">
      <alignment horizontal="center" vertical="center"/>
    </xf>
    <xf numFmtId="20" fontId="18" fillId="0" borderId="3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9" fontId="14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20" fontId="14" fillId="0" borderId="3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7" fillId="8" borderId="1" xfId="0" applyFont="1" applyFill="1" applyBorder="1" applyAlignment="1">
      <alignment horizontal="left" vertical="center"/>
    </xf>
    <xf numFmtId="0" fontId="17" fillId="8" borderId="22" xfId="0" applyFont="1" applyFill="1" applyBorder="1" applyAlignment="1">
      <alignment horizontal="left" vertical="center"/>
    </xf>
    <xf numFmtId="0" fontId="17" fillId="7" borderId="18" xfId="0" applyFont="1" applyFill="1" applyBorder="1" applyAlignment="1">
      <alignment vertical="center"/>
    </xf>
    <xf numFmtId="0" fontId="17" fillId="8" borderId="19" xfId="0" applyFont="1" applyFill="1" applyBorder="1" applyAlignment="1">
      <alignment horizontal="left" vertical="center"/>
    </xf>
    <xf numFmtId="0" fontId="17" fillId="8" borderId="20" xfId="0" applyFont="1" applyFill="1" applyBorder="1" applyAlignment="1">
      <alignment horizontal="left" vertical="center"/>
    </xf>
    <xf numFmtId="0" fontId="17" fillId="8" borderId="21" xfId="3" applyFont="1" applyFill="1" applyBorder="1" applyAlignment="1">
      <alignment horizontal="left" vertical="center"/>
    </xf>
    <xf numFmtId="0" fontId="17" fillId="8" borderId="23" xfId="0" applyFont="1" applyFill="1" applyBorder="1" applyAlignment="1">
      <alignment vertical="center"/>
    </xf>
    <xf numFmtId="0" fontId="17" fillId="8" borderId="24" xfId="0" applyFont="1" applyFill="1" applyBorder="1" applyAlignment="1">
      <alignment horizontal="left" vertical="center"/>
    </xf>
    <xf numFmtId="0" fontId="17" fillId="8" borderId="25" xfId="0" applyFont="1" applyFill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17" fillId="0" borderId="1" xfId="0" applyFont="1" applyBorder="1"/>
    <xf numFmtId="0" fontId="18" fillId="0" borderId="0" xfId="0" applyFont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17" fillId="7" borderId="19" xfId="0" applyFont="1" applyFill="1" applyBorder="1" applyAlignment="1">
      <alignment vertical="center"/>
    </xf>
    <xf numFmtId="0" fontId="17" fillId="8" borderId="1" xfId="3" applyFont="1" applyFill="1" applyAlignment="1">
      <alignment horizontal="left" vertical="center"/>
    </xf>
    <xf numFmtId="0" fontId="17" fillId="8" borderId="24" xfId="0" applyFont="1" applyFill="1" applyBorder="1" applyAlignment="1">
      <alignment vertical="center"/>
    </xf>
  </cellXfs>
  <cellStyles count="10">
    <cellStyle name="Accent4" xfId="6" builtinId="41"/>
    <cellStyle name="Bad 2" xfId="5"/>
    <cellStyle name="Good 2" xfId="4"/>
    <cellStyle name="Normal" xfId="0" builtinId="0"/>
    <cellStyle name="Normal 2" xfId="1"/>
    <cellStyle name="Normal 2 3" xfId="2"/>
    <cellStyle name="Normal 3" xfId="3"/>
    <cellStyle name="Normal 3 3" xfId="9"/>
    <cellStyle name="Normal 4" xfId="8"/>
    <cellStyle name="Normal_109 FINAL" xfId="7"/>
  </cellStyles>
  <dxfs count="185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</dxfs>
  <tableStyles count="1" defaultTableStyle="TableStyleMedium2" defaultPivotStyle="PivotStyleLight16">
    <tableStyle name="Invisible" pivot="0" table="0" count="0"/>
  </tableStyles>
  <colors>
    <mruColors>
      <color rgb="FFCC00CC"/>
      <color rgb="FF9BC2E6"/>
      <color rgb="FFFFFFCC"/>
      <color rgb="FFCC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ita Theron" refreshedDate="45754.45181979167" missingItemsLimit="0" createdVersion="8" refreshedVersion="8" minRefreshableVersion="3" recordCount="48">
  <cacheSource type="worksheet">
    <worksheetSource ref="B21:H69" sheet="Input"/>
  </cacheSource>
  <cacheFields count="7">
    <cacheField name="VOC" numFmtId="0">
      <sharedItems count="1">
        <s v="N2"/>
      </sharedItems>
    </cacheField>
    <cacheField name="Route" numFmtId="0">
      <sharedItems count="1">
        <s v="D01"/>
      </sharedItems>
    </cacheField>
    <cacheField name="Direction" numFmtId="0">
      <sharedItems/>
    </cacheField>
    <cacheField name="Peak" numFmtId="0">
      <sharedItems count="2">
        <s v="am"/>
        <s v="pm"/>
      </sharedItems>
    </cacheField>
    <cacheField name="BLOCK" numFmtId="0">
      <sharedItems containsSemiMixedTypes="0" containsString="0" containsNumber="1" containsInteger="1" minValue="240" maxValue="247" count="8">
        <n v="240"/>
        <n v="241"/>
        <n v="242"/>
        <n v="243"/>
        <n v="244"/>
        <n v="245"/>
        <n v="246"/>
        <n v="247"/>
      </sharedItems>
    </cacheField>
    <cacheField name="Depart" numFmtId="0">
      <sharedItems count="2">
        <s v="KUYASA"/>
        <s v="Civic Centre"/>
      </sharedItems>
    </cacheField>
    <cacheField name="TT DATE" numFmtId="15">
      <sharedItems containsSemiMixedTypes="0" containsNonDate="0" containsDate="1" containsString="0" minDate="2025-04-26T00:00:00" maxDate="2025-04-27T00:00:00" count="1">
        <d v="2025-04-26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0"/>
    <x v="3"/>
    <x v="0"/>
    <x v="0"/>
  </r>
  <r>
    <x v="0"/>
    <x v="0"/>
    <s v="F"/>
    <x v="0"/>
    <x v="4"/>
    <x v="0"/>
    <x v="0"/>
  </r>
  <r>
    <x v="0"/>
    <x v="0"/>
    <s v="F"/>
    <x v="0"/>
    <x v="5"/>
    <x v="0"/>
    <x v="0"/>
  </r>
  <r>
    <x v="0"/>
    <x v="0"/>
    <s v="F"/>
    <x v="0"/>
    <x v="6"/>
    <x v="0"/>
    <x v="0"/>
  </r>
  <r>
    <x v="0"/>
    <x v="0"/>
    <s v="F"/>
    <x v="0"/>
    <x v="7"/>
    <x v="0"/>
    <x v="0"/>
  </r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0"/>
    <x v="3"/>
    <x v="0"/>
    <x v="0"/>
  </r>
  <r>
    <x v="0"/>
    <x v="0"/>
    <s v="F"/>
    <x v="0"/>
    <x v="4"/>
    <x v="0"/>
    <x v="0"/>
  </r>
  <r>
    <x v="0"/>
    <x v="0"/>
    <s v="F"/>
    <x v="0"/>
    <x v="5"/>
    <x v="0"/>
    <x v="0"/>
  </r>
  <r>
    <x v="0"/>
    <x v="0"/>
    <s v="F"/>
    <x v="0"/>
    <x v="6"/>
    <x v="0"/>
    <x v="0"/>
  </r>
  <r>
    <x v="0"/>
    <x v="0"/>
    <s v="F"/>
    <x v="0"/>
    <x v="7"/>
    <x v="0"/>
    <x v="0"/>
  </r>
  <r>
    <x v="0"/>
    <x v="0"/>
    <s v="F"/>
    <x v="1"/>
    <x v="3"/>
    <x v="0"/>
    <x v="0"/>
  </r>
  <r>
    <x v="0"/>
    <x v="0"/>
    <s v="F"/>
    <x v="1"/>
    <x v="6"/>
    <x v="0"/>
    <x v="0"/>
  </r>
  <r>
    <x v="0"/>
    <x v="0"/>
    <s v="F"/>
    <x v="1"/>
    <x v="5"/>
    <x v="0"/>
    <x v="0"/>
  </r>
  <r>
    <x v="0"/>
    <x v="0"/>
    <s v="F"/>
    <x v="1"/>
    <x v="0"/>
    <x v="0"/>
    <x v="0"/>
  </r>
  <r>
    <x v="0"/>
    <x v="0"/>
    <s v="F"/>
    <x v="1"/>
    <x v="7"/>
    <x v="0"/>
    <x v="0"/>
  </r>
  <r>
    <x v="0"/>
    <x v="0"/>
    <s v="F"/>
    <x v="1"/>
    <x v="1"/>
    <x v="0"/>
    <x v="0"/>
  </r>
  <r>
    <x v="0"/>
    <x v="0"/>
    <s v="F"/>
    <x v="1"/>
    <x v="2"/>
    <x v="0"/>
    <x v="0"/>
  </r>
  <r>
    <x v="0"/>
    <x v="0"/>
    <s v="F"/>
    <x v="1"/>
    <x v="4"/>
    <x v="0"/>
    <x v="0"/>
  </r>
  <r>
    <x v="0"/>
    <x v="0"/>
    <s v="F"/>
    <x v="1"/>
    <x v="3"/>
    <x v="0"/>
    <x v="0"/>
  </r>
  <r>
    <x v="0"/>
    <x v="0"/>
    <s v="F"/>
    <x v="1"/>
    <x v="6"/>
    <x v="0"/>
    <x v="0"/>
  </r>
  <r>
    <x v="0"/>
    <x v="0"/>
    <s v="R"/>
    <x v="1"/>
    <x v="5"/>
    <x v="0"/>
    <x v="0"/>
  </r>
  <r>
    <x v="0"/>
    <x v="0"/>
    <s v="R"/>
    <x v="0"/>
    <x v="0"/>
    <x v="1"/>
    <x v="0"/>
  </r>
  <r>
    <x v="0"/>
    <x v="0"/>
    <s v="R"/>
    <x v="0"/>
    <x v="1"/>
    <x v="1"/>
    <x v="0"/>
  </r>
  <r>
    <x v="0"/>
    <x v="0"/>
    <s v="R"/>
    <x v="0"/>
    <x v="2"/>
    <x v="1"/>
    <x v="0"/>
  </r>
  <r>
    <x v="0"/>
    <x v="0"/>
    <s v="R"/>
    <x v="0"/>
    <x v="3"/>
    <x v="1"/>
    <x v="0"/>
  </r>
  <r>
    <x v="0"/>
    <x v="0"/>
    <s v="R"/>
    <x v="0"/>
    <x v="4"/>
    <x v="1"/>
    <x v="0"/>
  </r>
  <r>
    <x v="0"/>
    <x v="0"/>
    <s v="R"/>
    <x v="0"/>
    <x v="5"/>
    <x v="1"/>
    <x v="0"/>
  </r>
  <r>
    <x v="0"/>
    <x v="0"/>
    <s v="R"/>
    <x v="0"/>
    <x v="6"/>
    <x v="1"/>
    <x v="0"/>
  </r>
  <r>
    <x v="0"/>
    <x v="0"/>
    <s v="R"/>
    <x v="0"/>
    <x v="7"/>
    <x v="1"/>
    <x v="0"/>
  </r>
  <r>
    <x v="0"/>
    <x v="0"/>
    <s v="R"/>
    <x v="0"/>
    <x v="0"/>
    <x v="1"/>
    <x v="0"/>
  </r>
  <r>
    <x v="0"/>
    <x v="0"/>
    <s v="R"/>
    <x v="0"/>
    <x v="1"/>
    <x v="1"/>
    <x v="0"/>
  </r>
  <r>
    <x v="0"/>
    <x v="0"/>
    <s v="R"/>
    <x v="1"/>
    <x v="7"/>
    <x v="1"/>
    <x v="0"/>
  </r>
  <r>
    <x v="0"/>
    <x v="0"/>
    <s v="R"/>
    <x v="1"/>
    <x v="1"/>
    <x v="1"/>
    <x v="0"/>
  </r>
  <r>
    <x v="0"/>
    <x v="0"/>
    <s v="R"/>
    <x v="1"/>
    <x v="2"/>
    <x v="1"/>
    <x v="0"/>
  </r>
  <r>
    <x v="0"/>
    <x v="0"/>
    <s v="R"/>
    <x v="1"/>
    <x v="4"/>
    <x v="1"/>
    <x v="0"/>
  </r>
  <r>
    <x v="0"/>
    <x v="0"/>
    <s v="R"/>
    <x v="1"/>
    <x v="3"/>
    <x v="1"/>
    <x v="0"/>
  </r>
  <r>
    <x v="0"/>
    <x v="0"/>
    <s v="R"/>
    <x v="1"/>
    <x v="6"/>
    <x v="1"/>
    <x v="0"/>
  </r>
  <r>
    <x v="0"/>
    <x v="0"/>
    <s v="R"/>
    <x v="1"/>
    <x v="5"/>
    <x v="1"/>
    <x v="0"/>
  </r>
  <r>
    <x v="0"/>
    <x v="0"/>
    <s v="R"/>
    <x v="1"/>
    <x v="0"/>
    <x v="1"/>
    <x v="0"/>
  </r>
  <r>
    <x v="0"/>
    <x v="0"/>
    <s v="R"/>
    <x v="1"/>
    <x v="7"/>
    <x v="1"/>
    <x v="0"/>
  </r>
  <r>
    <x v="0"/>
    <x v="0"/>
    <s v="R"/>
    <x v="1"/>
    <x v="1"/>
    <x v="1"/>
    <x v="0"/>
  </r>
  <r>
    <x v="0"/>
    <x v="0"/>
    <s v="R"/>
    <x v="1"/>
    <x v="2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showDrill="0" itemPrintTitles="1" createdVersion="8" indent="0" compact="0" compactData="0" multipleFieldFilters="0">
  <location ref="J22:P55" firstHeaderRow="1" firstDataRow="1" firstDataCol="6"/>
  <pivotFields count="7"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ubtotalTop="0" showAll="0" defaultSubtotal="0">
      <items count="8">
        <item x="0"/>
        <item x="1"/>
        <item x="2"/>
        <item x="3"/>
        <item x="4"/>
        <item x="5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5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0"/>
    <field x="1"/>
    <field x="6"/>
    <field x="3"/>
    <field x="5"/>
    <field x="4"/>
  </rowFields>
  <rowItems count="33">
    <i>
      <x/>
      <x/>
      <x/>
      <x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4">
      <x v="1"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3">
      <x v="1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4">
      <x v="1"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t="grand">
      <x/>
    </i>
  </rowItems>
  <colItems count="1">
    <i/>
  </colItems>
  <dataFields count="1">
    <dataField name="Count of BLOCK" fld="4" subtotal="count" baseField="5" baseItem="3"/>
  </dataFields>
  <formats count="185">
    <format dxfId="184">
      <pivotArea type="all" dataOnly="0" outline="0" fieldPosition="0"/>
    </format>
    <format dxfId="183">
      <pivotArea outline="0" collapsedLevelsAreSubtotals="1" fieldPosition="0"/>
    </format>
    <format dxfId="182">
      <pivotArea field="0" type="button" dataOnly="0" labelOnly="1" outline="0" axis="axisRow" fieldPosition="0"/>
    </format>
    <format dxfId="181">
      <pivotArea field="1" type="button" dataOnly="0" labelOnly="1" outline="0" axis="axisRow" fieldPosition="1"/>
    </format>
    <format dxfId="180">
      <pivotArea field="3" type="button" dataOnly="0" labelOnly="1" outline="0" axis="axisRow" fieldPosition="3"/>
    </format>
    <format dxfId="179">
      <pivotArea field="5" type="button" dataOnly="0" labelOnly="1" outline="0" axis="axisRow" fieldPosition="4"/>
    </format>
    <format dxfId="178">
      <pivotArea field="4" type="button" dataOnly="0" labelOnly="1" outline="0" axis="axisRow" fieldPosition="5"/>
    </format>
    <format dxfId="177">
      <pivotArea dataOnly="0" labelOnly="1" outline="0" fieldPosition="0">
        <references count="1">
          <reference field="0" count="0"/>
        </references>
      </pivotArea>
    </format>
    <format dxfId="176">
      <pivotArea dataOnly="0" labelOnly="1" grandRow="1" outline="0" fieldPosition="0"/>
    </format>
    <format dxfId="175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174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173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172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0"/>
        </references>
      </pivotArea>
    </format>
    <format dxfId="171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170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169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</references>
      </pivotArea>
    </format>
    <format dxfId="168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167">
      <pivotArea dataOnly="0" labelOnly="1" outline="0" axis="axisValues" fieldPosition="0"/>
    </format>
    <format dxfId="166">
      <pivotArea type="all" dataOnly="0" outline="0" fieldPosition="0"/>
    </format>
    <format dxfId="165">
      <pivotArea outline="0" collapsedLevelsAreSubtotals="1" fieldPosition="0"/>
    </format>
    <format dxfId="164">
      <pivotArea field="0" type="button" dataOnly="0" labelOnly="1" outline="0" axis="axisRow" fieldPosition="0"/>
    </format>
    <format dxfId="163">
      <pivotArea field="1" type="button" dataOnly="0" labelOnly="1" outline="0" axis="axisRow" fieldPosition="1"/>
    </format>
    <format dxfId="162">
      <pivotArea field="3" type="button" dataOnly="0" labelOnly="1" outline="0" axis="axisRow" fieldPosition="3"/>
    </format>
    <format dxfId="161">
      <pivotArea field="5" type="button" dataOnly="0" labelOnly="1" outline="0" axis="axisRow" fieldPosition="4"/>
    </format>
    <format dxfId="160">
      <pivotArea field="4" type="button" dataOnly="0" labelOnly="1" outline="0" axis="axisRow" fieldPosition="5"/>
    </format>
    <format dxfId="159">
      <pivotArea dataOnly="0" labelOnly="1" outline="0" fieldPosition="0">
        <references count="1">
          <reference field="0" count="0"/>
        </references>
      </pivotArea>
    </format>
    <format dxfId="158">
      <pivotArea dataOnly="0" labelOnly="1" grandRow="1" outline="0" fieldPosition="0"/>
    </format>
    <format dxfId="157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156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155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154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0"/>
        </references>
      </pivotArea>
    </format>
    <format dxfId="153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152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151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</references>
      </pivotArea>
    </format>
    <format dxfId="150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149">
      <pivotArea dataOnly="0" labelOnly="1" outline="0" axis="axisValues" fieldPosition="0"/>
    </format>
    <format dxfId="148">
      <pivotArea type="all" dataOnly="0" outline="0" fieldPosition="0"/>
    </format>
    <format dxfId="147">
      <pivotArea outline="0" collapsedLevelsAreSubtotals="1" fieldPosition="0"/>
    </format>
    <format dxfId="146">
      <pivotArea field="0" type="button" dataOnly="0" labelOnly="1" outline="0" axis="axisRow" fieldPosition="0"/>
    </format>
    <format dxfId="145">
      <pivotArea field="1" type="button" dataOnly="0" labelOnly="1" outline="0" axis="axisRow" fieldPosition="1"/>
    </format>
    <format dxfId="144">
      <pivotArea field="3" type="button" dataOnly="0" labelOnly="1" outline="0" axis="axisRow" fieldPosition="3"/>
    </format>
    <format dxfId="143">
      <pivotArea field="5" type="button" dataOnly="0" labelOnly="1" outline="0" axis="axisRow" fieldPosition="4"/>
    </format>
    <format dxfId="142">
      <pivotArea field="4" type="button" dataOnly="0" labelOnly="1" outline="0" axis="axisRow" fieldPosition="5"/>
    </format>
    <format dxfId="141">
      <pivotArea dataOnly="0" labelOnly="1" outline="0" fieldPosition="0">
        <references count="1">
          <reference field="0" count="0"/>
        </references>
      </pivotArea>
    </format>
    <format dxfId="140">
      <pivotArea dataOnly="0" labelOnly="1" grandRow="1" outline="0" fieldPosition="0"/>
    </format>
    <format dxfId="139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138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137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136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0"/>
        </references>
      </pivotArea>
    </format>
    <format dxfId="135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134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133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</references>
      </pivotArea>
    </format>
    <format dxfId="132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131">
      <pivotArea dataOnly="0" labelOnly="1" outline="0" axis="axisValues" fieldPosition="0"/>
    </format>
    <format dxfId="130">
      <pivotArea type="all" dataOnly="0" outline="0" fieldPosition="0"/>
    </format>
    <format dxfId="129">
      <pivotArea outline="0" collapsedLevelsAreSubtotals="1" fieldPosition="0"/>
    </format>
    <format dxfId="128">
      <pivotArea field="0" type="button" dataOnly="0" labelOnly="1" outline="0" axis="axisRow" fieldPosition="0"/>
    </format>
    <format dxfId="127">
      <pivotArea field="1" type="button" dataOnly="0" labelOnly="1" outline="0" axis="axisRow" fieldPosition="1"/>
    </format>
    <format dxfId="126">
      <pivotArea field="3" type="button" dataOnly="0" labelOnly="1" outline="0" axis="axisRow" fieldPosition="3"/>
    </format>
    <format dxfId="125">
      <pivotArea field="5" type="button" dataOnly="0" labelOnly="1" outline="0" axis="axisRow" fieldPosition="4"/>
    </format>
    <format dxfId="124">
      <pivotArea field="4" type="button" dataOnly="0" labelOnly="1" outline="0" axis="axisRow" fieldPosition="5"/>
    </format>
    <format dxfId="123">
      <pivotArea dataOnly="0" labelOnly="1" outline="0" fieldPosition="0">
        <references count="1">
          <reference field="0" count="0"/>
        </references>
      </pivotArea>
    </format>
    <format dxfId="122">
      <pivotArea dataOnly="0" labelOnly="1" grandRow="1" outline="0" fieldPosition="0"/>
    </format>
    <format dxfId="121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120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119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118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0"/>
        </references>
      </pivotArea>
    </format>
    <format dxfId="117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116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115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</references>
      </pivotArea>
    </format>
    <format dxfId="114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113">
      <pivotArea dataOnly="0" labelOnly="1" outline="0" axis="axisValues" fieldPosition="0"/>
    </format>
    <format dxfId="112">
      <pivotArea field="0" type="button" dataOnly="0" labelOnly="1" outline="0" axis="axisRow" fieldPosition="0"/>
    </format>
    <format dxfId="111">
      <pivotArea field="1" type="button" dataOnly="0" labelOnly="1" outline="0" axis="axisRow" fieldPosition="1"/>
    </format>
    <format dxfId="110">
      <pivotArea field="3" type="button" dataOnly="0" labelOnly="1" outline="0" axis="axisRow" fieldPosition="3"/>
    </format>
    <format dxfId="109">
      <pivotArea field="5" type="button" dataOnly="0" labelOnly="1" outline="0" axis="axisRow" fieldPosition="4"/>
    </format>
    <format dxfId="108">
      <pivotArea dataOnly="0" labelOnly="1" outline="0" fieldPosition="0">
        <references count="1">
          <reference field="0" count="0"/>
        </references>
      </pivotArea>
    </format>
    <format dxfId="107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106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105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104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0"/>
        </references>
      </pivotArea>
    </format>
    <format dxfId="103">
      <pivotArea outline="0" collapsedLevelsAreSubtotals="1" fieldPosition="0"/>
    </format>
    <format dxfId="102">
      <pivotArea field="4" type="button" dataOnly="0" labelOnly="1" outline="0" axis="axisRow" fieldPosition="5"/>
    </format>
    <format dxfId="101">
      <pivotArea dataOnly="0" labelOnly="1" grandRow="1" outline="0" fieldPosition="0"/>
    </format>
    <format dxfId="100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99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98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</references>
      </pivotArea>
    </format>
    <format dxfId="97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96">
      <pivotArea dataOnly="0" labelOnly="1" outline="0" axis="axisValues" fieldPosition="0"/>
    </format>
    <format dxfId="95">
      <pivotArea type="all" dataOnly="0" outline="0" fieldPosition="0"/>
    </format>
    <format dxfId="94">
      <pivotArea outline="0" collapsedLevelsAreSubtotals="1" fieldPosition="0"/>
    </format>
    <format dxfId="93">
      <pivotArea field="0" type="button" dataOnly="0" labelOnly="1" outline="0" axis="axisRow" fieldPosition="0"/>
    </format>
    <format dxfId="92">
      <pivotArea field="1" type="button" dataOnly="0" labelOnly="1" outline="0" axis="axisRow" fieldPosition="1"/>
    </format>
    <format dxfId="91">
      <pivotArea field="3" type="button" dataOnly="0" labelOnly="1" outline="0" axis="axisRow" fieldPosition="3"/>
    </format>
    <format dxfId="90">
      <pivotArea field="5" type="button" dataOnly="0" labelOnly="1" outline="0" axis="axisRow" fieldPosition="4"/>
    </format>
    <format dxfId="89">
      <pivotArea field="4" type="button" dataOnly="0" labelOnly="1" outline="0" axis="axisRow" fieldPosition="5"/>
    </format>
    <format dxfId="88">
      <pivotArea dataOnly="0" labelOnly="1" outline="0" fieldPosition="0">
        <references count="1">
          <reference field="0" count="0"/>
        </references>
      </pivotArea>
    </format>
    <format dxfId="87">
      <pivotArea dataOnly="0" labelOnly="1" grandRow="1" outline="0" fieldPosition="0"/>
    </format>
    <format dxfId="86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85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84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83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0"/>
        </references>
      </pivotArea>
    </format>
    <format dxfId="82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81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80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</references>
      </pivotArea>
    </format>
    <format dxfId="79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78">
      <pivotArea dataOnly="0" labelOnly="1" outline="0" axis="axisValues" fieldPosition="0"/>
    </format>
    <format dxfId="77">
      <pivotArea type="all" dataOnly="0" outline="0" fieldPosition="0"/>
    </format>
    <format dxfId="76">
      <pivotArea outline="0" collapsedLevelsAreSubtotals="1" fieldPosition="0"/>
    </format>
    <format dxfId="75">
      <pivotArea field="0" type="button" dataOnly="0" labelOnly="1" outline="0" axis="axisRow" fieldPosition="0"/>
    </format>
    <format dxfId="74">
      <pivotArea field="1" type="button" dataOnly="0" labelOnly="1" outline="0" axis="axisRow" fieldPosition="1"/>
    </format>
    <format dxfId="73">
      <pivotArea field="3" type="button" dataOnly="0" labelOnly="1" outline="0" axis="axisRow" fieldPosition="3"/>
    </format>
    <format dxfId="72">
      <pivotArea field="5" type="button" dataOnly="0" labelOnly="1" outline="0" axis="axisRow" fieldPosition="4"/>
    </format>
    <format dxfId="71">
      <pivotArea field="4" type="button" dataOnly="0" labelOnly="1" outline="0" axis="axisRow" fieldPosition="5"/>
    </format>
    <format dxfId="70">
      <pivotArea dataOnly="0" labelOnly="1" outline="0" fieldPosition="0">
        <references count="1">
          <reference field="0" count="0"/>
        </references>
      </pivotArea>
    </format>
    <format dxfId="69">
      <pivotArea dataOnly="0" labelOnly="1" grandRow="1" outline="0" fieldPosition="0"/>
    </format>
    <format dxfId="68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67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66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65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0"/>
        </references>
      </pivotArea>
    </format>
    <format dxfId="64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63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62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</references>
      </pivotArea>
    </format>
    <format dxfId="61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60">
      <pivotArea dataOnly="0" labelOnly="1" outline="0" axis="axisValues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field="0" type="button" dataOnly="0" labelOnly="1" outline="0" axis="axisRow" fieldPosition="0"/>
    </format>
    <format dxfId="56">
      <pivotArea field="1" type="button" dataOnly="0" labelOnly="1" outline="0" axis="axisRow" fieldPosition="1"/>
    </format>
    <format dxfId="55">
      <pivotArea field="6" type="button" dataOnly="0" labelOnly="1" outline="0" axis="axisRow" fieldPosition="2"/>
    </format>
    <format dxfId="54">
      <pivotArea field="3" type="button" dataOnly="0" labelOnly="1" outline="0" axis="axisRow" fieldPosition="3"/>
    </format>
    <format dxfId="53">
      <pivotArea field="5" type="button" dataOnly="0" labelOnly="1" outline="0" axis="axisRow" fieldPosition="4"/>
    </format>
    <format dxfId="52">
      <pivotArea field="4" type="button" dataOnly="0" labelOnly="1" outline="0" axis="axisRow" fieldPosition="5"/>
    </format>
    <format dxfId="51">
      <pivotArea dataOnly="0" labelOnly="1" outline="0" fieldPosition="0">
        <references count="1">
          <reference field="0" count="0"/>
        </references>
      </pivotArea>
    </format>
    <format dxfId="50">
      <pivotArea dataOnly="0" labelOnly="1" grandRow="1" outline="0" fieldPosition="0"/>
    </format>
    <format dxfId="49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48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47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46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0"/>
          <reference field="6" count="0" selected="0"/>
        </references>
      </pivotArea>
    </format>
    <format dxfId="45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5" count="0"/>
          <reference field="6" count="0" selected="0"/>
        </references>
      </pivotArea>
    </format>
    <format dxfId="44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43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42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41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40">
      <pivotArea dataOnly="0" labelOnly="1" outline="0" axis="axisValues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0" type="button" dataOnly="0" labelOnly="1" outline="0" axis="axisRow" fieldPosition="0"/>
    </format>
    <format dxfId="36">
      <pivotArea field="1" type="button" dataOnly="0" labelOnly="1" outline="0" axis="axisRow" fieldPosition="1"/>
    </format>
    <format dxfId="35">
      <pivotArea field="6" type="button" dataOnly="0" labelOnly="1" outline="0" axis="axisRow" fieldPosition="2"/>
    </format>
    <format dxfId="34">
      <pivotArea field="3" type="button" dataOnly="0" labelOnly="1" outline="0" axis="axisRow" fieldPosition="3"/>
    </format>
    <format dxfId="33">
      <pivotArea field="5" type="button" dataOnly="0" labelOnly="1" outline="0" axis="axisRow" fieldPosition="4"/>
    </format>
    <format dxfId="32">
      <pivotArea field="4" type="button" dataOnly="0" labelOnly="1" outline="0" axis="axisRow" fieldPosition="5"/>
    </format>
    <format dxfId="31">
      <pivotArea dataOnly="0" labelOnly="1" outline="0" fieldPosition="0">
        <references count="1">
          <reference field="0" count="0"/>
        </references>
      </pivotArea>
    </format>
    <format dxfId="30">
      <pivotArea dataOnly="0" labelOnly="1" grandRow="1" outline="0" fieldPosition="0"/>
    </format>
    <format dxfId="29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28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27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26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0"/>
          <reference field="6" count="0" selected="0"/>
        </references>
      </pivotArea>
    </format>
    <format dxfId="25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5" count="0"/>
          <reference field="6" count="0" selected="0"/>
        </references>
      </pivotArea>
    </format>
    <format dxfId="24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23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22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21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20">
      <pivotArea dataOnly="0" labelOnly="1" outline="0" axis="axisValues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field="1" type="button" dataOnly="0" labelOnly="1" outline="0" axis="axisRow" fieldPosition="1"/>
    </format>
    <format dxfId="15">
      <pivotArea field="6" type="button" dataOnly="0" labelOnly="1" outline="0" axis="axisRow" fieldPosition="2"/>
    </format>
    <format dxfId="14">
      <pivotArea field="3" type="button" dataOnly="0" labelOnly="1" outline="0" axis="axisRow" fieldPosition="3"/>
    </format>
    <format dxfId="13">
      <pivotArea field="5" type="button" dataOnly="0" labelOnly="1" outline="0" axis="axisRow" fieldPosition="4"/>
    </format>
    <format dxfId="12">
      <pivotArea field="4" type="button" dataOnly="0" labelOnly="1" outline="0" axis="axisRow" fieldPosition="5"/>
    </format>
    <format dxfId="11">
      <pivotArea dataOnly="0" labelOnly="1" outline="0" fieldPosition="0">
        <references count="1">
          <reference field="0" count="0"/>
        </references>
      </pivotArea>
    </format>
    <format dxfId="10">
      <pivotArea dataOnly="0" labelOnly="1" grandRow="1" outline="0" fieldPosition="0"/>
    </format>
    <format dxfId="9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8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7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6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0"/>
          <reference field="6" count="0" selected="0"/>
        </references>
      </pivotArea>
    </format>
    <format dxfId="5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5" count="0"/>
          <reference field="6" count="0" selected="0"/>
        </references>
      </pivotArea>
    </format>
    <format dxfId="4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3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2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1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69"/>
  <sheetViews>
    <sheetView showGridLines="0" zoomScale="75" zoomScaleNormal="75" workbookViewId="0">
      <pane xSplit="2" ySplit="21" topLeftCell="C22" activePane="bottomRight" state="frozen"/>
      <selection pane="topRight" activeCell="C1" sqref="C1"/>
      <selection pane="bottomLeft" activeCell="A22" sqref="A22"/>
      <selection pane="bottomRight" activeCell="L34" sqref="L34"/>
    </sheetView>
  </sheetViews>
  <sheetFormatPr defaultColWidth="8" defaultRowHeight="14.4"/>
  <cols>
    <col min="1" max="1" width="3.5" style="5" customWidth="1"/>
    <col min="2" max="2" width="19.09765625" style="4" bestFit="1" customWidth="1"/>
    <col min="3" max="4" width="19.3984375" style="4" bestFit="1" customWidth="1"/>
    <col min="5" max="9" width="15" style="4" customWidth="1"/>
    <col min="10" max="13" width="15" style="5" customWidth="1"/>
    <col min="14" max="14" width="16" style="5" bestFit="1" customWidth="1"/>
    <col min="15" max="15" width="11.3984375" style="5" customWidth="1"/>
    <col min="16" max="16" width="13" style="5" customWidth="1"/>
    <col min="17" max="18" width="13" style="4" customWidth="1"/>
    <col min="19" max="19" width="10.69921875" style="4" bestFit="1" customWidth="1"/>
    <col min="20" max="20" width="9.3984375" style="4" bestFit="1" customWidth="1"/>
    <col min="21" max="21" width="14.09765625" style="4" bestFit="1" customWidth="1"/>
    <col min="22" max="24" width="11.5" style="4" customWidth="1"/>
    <col min="25" max="25" width="11.09765625" style="4" bestFit="1" customWidth="1"/>
    <col min="26" max="26" width="11.8984375" style="4" bestFit="1" customWidth="1"/>
    <col min="27" max="16384" width="8" style="4"/>
  </cols>
  <sheetData>
    <row r="1" spans="2:25" s="10" customFormat="1" ht="18" customHeight="1">
      <c r="B1" s="10" t="s">
        <v>4</v>
      </c>
      <c r="C1" s="11" t="s">
        <v>27</v>
      </c>
      <c r="D1" s="12"/>
      <c r="E1" s="13"/>
      <c r="F1" s="13"/>
      <c r="G1" s="13"/>
      <c r="H1" s="13"/>
      <c r="I1" s="14"/>
      <c r="J1" s="14"/>
      <c r="K1" s="14"/>
      <c r="L1" s="14"/>
      <c r="M1" s="14"/>
      <c r="N1" s="14"/>
      <c r="O1" s="14"/>
      <c r="P1" s="14"/>
      <c r="Q1" s="13"/>
      <c r="R1" s="13"/>
      <c r="S1" s="13"/>
      <c r="T1" s="13"/>
      <c r="U1" s="13"/>
      <c r="V1" s="13"/>
      <c r="W1" s="13"/>
      <c r="X1" s="13"/>
      <c r="Y1" s="13"/>
    </row>
    <row r="2" spans="2:25" s="10" customFormat="1" ht="18" customHeight="1">
      <c r="B2" s="10" t="s">
        <v>0</v>
      </c>
      <c r="C2" s="11" t="s">
        <v>28</v>
      </c>
      <c r="D2" s="12"/>
      <c r="E2" s="13"/>
      <c r="F2" s="13"/>
      <c r="G2" s="13"/>
      <c r="H2" s="13"/>
      <c r="I2" s="14"/>
      <c r="J2" s="14"/>
      <c r="K2" s="14"/>
      <c r="L2" s="14"/>
      <c r="M2" s="14"/>
      <c r="N2" s="14"/>
      <c r="O2" s="14"/>
      <c r="P2" s="14"/>
      <c r="Q2" s="13"/>
      <c r="R2" s="13"/>
      <c r="S2" s="13"/>
      <c r="T2" s="13"/>
      <c r="U2" s="13"/>
      <c r="V2" s="13"/>
      <c r="W2" s="13"/>
      <c r="X2" s="13"/>
      <c r="Y2" s="13"/>
    </row>
    <row r="3" spans="2:25" s="10" customFormat="1" ht="18" customHeight="1">
      <c r="B3" s="10" t="s">
        <v>5</v>
      </c>
      <c r="C3" s="106">
        <v>45773</v>
      </c>
      <c r="D3" s="19"/>
      <c r="E3" s="13"/>
      <c r="F3" s="15"/>
      <c r="I3" s="16"/>
      <c r="J3" s="16"/>
      <c r="K3" s="16"/>
      <c r="L3" s="16"/>
      <c r="M3" s="16"/>
      <c r="N3" s="16"/>
      <c r="O3" s="16"/>
      <c r="P3" s="17"/>
      <c r="Q3" s="18"/>
      <c r="R3" s="18"/>
    </row>
    <row r="4" spans="2:25" s="10" customFormat="1" ht="18" customHeight="1">
      <c r="B4" s="10" t="s">
        <v>1</v>
      </c>
      <c r="C4" s="11" t="s">
        <v>2</v>
      </c>
      <c r="D4" s="19"/>
      <c r="F4" s="20"/>
      <c r="I4" s="16"/>
      <c r="J4" s="16"/>
      <c r="K4" s="16"/>
      <c r="L4" s="16"/>
      <c r="M4" s="16"/>
      <c r="N4" s="16"/>
      <c r="O4" s="16"/>
      <c r="P4" s="17"/>
      <c r="Q4" s="18"/>
      <c r="R4" s="18"/>
    </row>
    <row r="5" spans="2:25" s="10" customFormat="1" ht="18" customHeight="1">
      <c r="B5" s="10" t="s">
        <v>3</v>
      </c>
      <c r="C5" s="11" t="s">
        <v>29</v>
      </c>
      <c r="D5" s="19"/>
      <c r="F5" s="21"/>
      <c r="I5" s="16"/>
      <c r="J5" s="16"/>
      <c r="K5" s="16"/>
      <c r="L5" s="16"/>
      <c r="M5" s="16"/>
      <c r="N5" s="16"/>
      <c r="O5" s="16"/>
      <c r="P5" s="17"/>
      <c r="Q5" s="18"/>
      <c r="R5" s="18"/>
    </row>
    <row r="6" spans="2:25" s="10" customFormat="1" ht="18" customHeight="1">
      <c r="I6" s="16"/>
      <c r="J6" s="16"/>
      <c r="K6" s="16"/>
      <c r="L6" s="16"/>
      <c r="M6" s="16"/>
      <c r="N6" s="16"/>
      <c r="O6" s="16"/>
      <c r="P6" s="17"/>
      <c r="Q6" s="18"/>
      <c r="R6" s="18"/>
    </row>
    <row r="7" spans="2:25" s="18" customFormat="1" ht="51" customHeight="1">
      <c r="B7" s="22" t="str">
        <f>$C$1</f>
        <v>D01</v>
      </c>
      <c r="C7" s="23" t="s">
        <v>30</v>
      </c>
      <c r="D7" s="24" t="s">
        <v>31</v>
      </c>
      <c r="E7" s="24" t="s">
        <v>32</v>
      </c>
      <c r="F7" s="24" t="s">
        <v>33</v>
      </c>
      <c r="G7" s="24" t="s">
        <v>34</v>
      </c>
      <c r="H7" s="24" t="s">
        <v>35</v>
      </c>
      <c r="I7" s="25"/>
      <c r="J7" s="25"/>
      <c r="K7" s="25"/>
      <c r="L7" s="25"/>
      <c r="M7" s="25"/>
      <c r="N7" s="25"/>
      <c r="O7" s="25"/>
      <c r="P7" s="26" t="s">
        <v>6</v>
      </c>
      <c r="Q7" s="27" t="s">
        <v>7</v>
      </c>
      <c r="R7" s="28" t="s">
        <v>8</v>
      </c>
      <c r="S7" s="29" t="str">
        <f>$C$5</f>
        <v>12m</v>
      </c>
      <c r="T7" s="30" t="e">
        <f>SUM(R17:R19)-SUM(X17:X19)</f>
        <v>#REF!</v>
      </c>
      <c r="U7" s="31">
        <f>C3</f>
        <v>45773</v>
      </c>
      <c r="V7" s="32"/>
      <c r="W7" s="32"/>
      <c r="X7" s="32"/>
      <c r="Y7" s="33"/>
    </row>
    <row r="8" spans="2:25" s="18" customFormat="1" ht="18" customHeight="1">
      <c r="B8" s="22" t="str">
        <f>B7 &amp;" Kms"</f>
        <v>D01 Kms</v>
      </c>
      <c r="C8" s="58">
        <v>13.75</v>
      </c>
      <c r="D8" s="103">
        <f>34.59+1.16</f>
        <v>35.75</v>
      </c>
      <c r="E8" s="59">
        <v>1.24</v>
      </c>
      <c r="F8" s="59">
        <v>0.99</v>
      </c>
      <c r="G8" s="59">
        <v>34.229999999999997</v>
      </c>
      <c r="H8" s="59">
        <v>15.42</v>
      </c>
      <c r="I8" s="60"/>
      <c r="J8" s="60"/>
      <c r="K8" s="60"/>
      <c r="L8" s="60"/>
      <c r="M8" s="60"/>
      <c r="N8" s="60"/>
      <c r="O8" s="60"/>
      <c r="P8" s="61">
        <f ca="1">R8-Q8</f>
        <v>69.980000000000018</v>
      </c>
      <c r="Q8" s="62">
        <f t="shared" ref="Q8:Q19" ca="1" si="0">SUMIF($C$7:$O$19,"*Pos*",$C8:$O8)</f>
        <v>31.4</v>
      </c>
      <c r="R8" s="63">
        <f t="shared" ref="R8:R19" si="1">SUM(C8:O8)</f>
        <v>101.38000000000001</v>
      </c>
      <c r="S8" s="64"/>
      <c r="T8" s="65"/>
      <c r="U8" s="65"/>
      <c r="V8" s="66"/>
      <c r="W8" s="66"/>
      <c r="X8" s="67"/>
      <c r="Y8" s="68"/>
    </row>
    <row r="9" spans="2:25" s="18" customFormat="1" ht="18" customHeight="1">
      <c r="B9" s="34" t="s">
        <v>9</v>
      </c>
      <c r="C9" s="69">
        <v>8</v>
      </c>
      <c r="D9" s="104">
        <v>44</v>
      </c>
      <c r="E9" s="70">
        <v>5</v>
      </c>
      <c r="F9" s="70">
        <v>5</v>
      </c>
      <c r="G9" s="104">
        <v>44</v>
      </c>
      <c r="H9" s="70">
        <v>8</v>
      </c>
      <c r="I9" s="70"/>
      <c r="J9" s="70"/>
      <c r="K9" s="70"/>
      <c r="L9" s="70"/>
      <c r="M9" s="70"/>
      <c r="N9" s="70"/>
      <c r="O9" s="70">
        <v>0</v>
      </c>
      <c r="P9" s="71">
        <f t="shared" ref="P9:P19" ca="1" si="2">R9-Q9</f>
        <v>88</v>
      </c>
      <c r="Q9" s="72">
        <f t="shared" ca="1" si="0"/>
        <v>26</v>
      </c>
      <c r="R9" s="73">
        <f t="shared" si="1"/>
        <v>114</v>
      </c>
      <c r="S9" s="46"/>
      <c r="T9" s="74"/>
      <c r="U9" s="74"/>
      <c r="V9" s="17"/>
      <c r="W9" s="17"/>
      <c r="X9" s="75"/>
      <c r="Y9" s="76"/>
    </row>
    <row r="10" spans="2:25" s="18" customFormat="1" ht="18" customHeight="1">
      <c r="B10" s="35" t="s">
        <v>10</v>
      </c>
      <c r="C10" s="77">
        <f>C9</f>
        <v>8</v>
      </c>
      <c r="D10" s="78">
        <f t="shared" ref="D10:O13" si="3">D9</f>
        <v>44</v>
      </c>
      <c r="E10" s="78">
        <f t="shared" si="3"/>
        <v>5</v>
      </c>
      <c r="F10" s="78">
        <f t="shared" si="3"/>
        <v>5</v>
      </c>
      <c r="G10" s="78">
        <f t="shared" si="3"/>
        <v>44</v>
      </c>
      <c r="H10" s="78">
        <f t="shared" si="3"/>
        <v>8</v>
      </c>
      <c r="I10" s="78">
        <f t="shared" si="3"/>
        <v>0</v>
      </c>
      <c r="J10" s="78">
        <f t="shared" si="3"/>
        <v>0</v>
      </c>
      <c r="K10" s="78">
        <f t="shared" si="3"/>
        <v>0</v>
      </c>
      <c r="L10" s="78"/>
      <c r="M10" s="78"/>
      <c r="N10" s="78">
        <f t="shared" si="3"/>
        <v>0</v>
      </c>
      <c r="O10" s="78">
        <f t="shared" si="3"/>
        <v>0</v>
      </c>
      <c r="P10" s="77">
        <f t="shared" ca="1" si="2"/>
        <v>88</v>
      </c>
      <c r="Q10" s="79">
        <f t="shared" ca="1" si="0"/>
        <v>26</v>
      </c>
      <c r="R10" s="80">
        <f t="shared" si="1"/>
        <v>114</v>
      </c>
      <c r="S10" s="46"/>
      <c r="T10" s="74"/>
      <c r="U10" s="74"/>
      <c r="V10" s="17"/>
      <c r="W10" s="17"/>
      <c r="X10" s="75"/>
      <c r="Y10" s="76"/>
    </row>
    <row r="11" spans="2:25" s="18" customFormat="1" ht="18" customHeight="1">
      <c r="B11" s="35" t="s">
        <v>11</v>
      </c>
      <c r="C11" s="77">
        <f>C10</f>
        <v>8</v>
      </c>
      <c r="D11" s="78">
        <f t="shared" si="3"/>
        <v>44</v>
      </c>
      <c r="E11" s="78">
        <f t="shared" si="3"/>
        <v>5</v>
      </c>
      <c r="F11" s="78">
        <f t="shared" si="3"/>
        <v>5</v>
      </c>
      <c r="G11" s="78">
        <f t="shared" si="3"/>
        <v>44</v>
      </c>
      <c r="H11" s="78">
        <f t="shared" si="3"/>
        <v>8</v>
      </c>
      <c r="I11" s="78">
        <f t="shared" si="3"/>
        <v>0</v>
      </c>
      <c r="J11" s="78">
        <f t="shared" si="3"/>
        <v>0</v>
      </c>
      <c r="K11" s="78">
        <f t="shared" si="3"/>
        <v>0</v>
      </c>
      <c r="L11" s="78"/>
      <c r="M11" s="78"/>
      <c r="N11" s="78">
        <f t="shared" si="3"/>
        <v>0</v>
      </c>
      <c r="O11" s="78">
        <f t="shared" si="3"/>
        <v>0</v>
      </c>
      <c r="P11" s="77">
        <f t="shared" ca="1" si="2"/>
        <v>88</v>
      </c>
      <c r="Q11" s="79">
        <f ca="1">SUMIF($C$7:$O$19,"*Pos*",$C11:$O11)</f>
        <v>26</v>
      </c>
      <c r="R11" s="80">
        <f t="shared" si="1"/>
        <v>114</v>
      </c>
      <c r="S11" s="46"/>
      <c r="T11" s="74"/>
      <c r="U11" s="74"/>
      <c r="V11" s="17"/>
      <c r="W11" s="17"/>
      <c r="X11" s="75"/>
      <c r="Y11" s="76"/>
    </row>
    <row r="12" spans="2:25" s="18" customFormat="1" ht="18" customHeight="1">
      <c r="B12" s="35" t="s">
        <v>12</v>
      </c>
      <c r="C12" s="77">
        <f>C11</f>
        <v>8</v>
      </c>
      <c r="D12" s="78">
        <f t="shared" si="3"/>
        <v>44</v>
      </c>
      <c r="E12" s="78">
        <f t="shared" si="3"/>
        <v>5</v>
      </c>
      <c r="F12" s="78">
        <f t="shared" si="3"/>
        <v>5</v>
      </c>
      <c r="G12" s="78">
        <f t="shared" si="3"/>
        <v>44</v>
      </c>
      <c r="H12" s="78">
        <f t="shared" si="3"/>
        <v>8</v>
      </c>
      <c r="I12" s="78">
        <f t="shared" si="3"/>
        <v>0</v>
      </c>
      <c r="J12" s="78">
        <f t="shared" si="3"/>
        <v>0</v>
      </c>
      <c r="K12" s="78">
        <f t="shared" si="3"/>
        <v>0</v>
      </c>
      <c r="L12" s="78"/>
      <c r="M12" s="78"/>
      <c r="N12" s="78">
        <f t="shared" si="3"/>
        <v>0</v>
      </c>
      <c r="O12" s="78">
        <f t="shared" si="3"/>
        <v>0</v>
      </c>
      <c r="P12" s="77">
        <f t="shared" ca="1" si="2"/>
        <v>88</v>
      </c>
      <c r="Q12" s="79">
        <f t="shared" ca="1" si="0"/>
        <v>26</v>
      </c>
      <c r="R12" s="80">
        <f t="shared" si="1"/>
        <v>114</v>
      </c>
      <c r="S12" s="46"/>
      <c r="T12" s="74"/>
      <c r="U12" s="36" t="s">
        <v>57</v>
      </c>
      <c r="V12" s="37"/>
      <c r="W12" s="81"/>
      <c r="X12" s="75"/>
      <c r="Y12" s="82" t="s">
        <v>13</v>
      </c>
    </row>
    <row r="13" spans="2:25" s="18" customFormat="1" ht="18" customHeight="1">
      <c r="B13" s="35" t="s">
        <v>14</v>
      </c>
      <c r="C13" s="77">
        <f>C12</f>
        <v>8</v>
      </c>
      <c r="D13" s="78">
        <f t="shared" si="3"/>
        <v>44</v>
      </c>
      <c r="E13" s="78">
        <f t="shared" si="3"/>
        <v>5</v>
      </c>
      <c r="F13" s="78">
        <f t="shared" si="3"/>
        <v>5</v>
      </c>
      <c r="G13" s="78">
        <f t="shared" si="3"/>
        <v>44</v>
      </c>
      <c r="H13" s="78">
        <f t="shared" si="3"/>
        <v>8</v>
      </c>
      <c r="I13" s="78">
        <f t="shared" si="3"/>
        <v>0</v>
      </c>
      <c r="J13" s="78">
        <f t="shared" si="3"/>
        <v>0</v>
      </c>
      <c r="K13" s="78">
        <f t="shared" si="3"/>
        <v>0</v>
      </c>
      <c r="L13" s="78"/>
      <c r="M13" s="78"/>
      <c r="N13" s="78">
        <f t="shared" si="3"/>
        <v>0</v>
      </c>
      <c r="O13" s="78">
        <f t="shared" si="3"/>
        <v>0</v>
      </c>
      <c r="P13" s="77">
        <f t="shared" ca="1" si="2"/>
        <v>88</v>
      </c>
      <c r="Q13" s="79">
        <f t="shared" ca="1" si="0"/>
        <v>26</v>
      </c>
      <c r="R13" s="80">
        <f t="shared" si="1"/>
        <v>114</v>
      </c>
      <c r="S13" s="46"/>
      <c r="T13" s="74"/>
      <c r="U13" s="38" t="s">
        <v>15</v>
      </c>
      <c r="V13" s="83" t="e">
        <f>'D01 (Mon-Fri)'!#REF!</f>
        <v>#REF!</v>
      </c>
      <c r="W13" s="84"/>
      <c r="X13" s="85" t="e">
        <f ca="1">V13-P13</f>
        <v>#REF!</v>
      </c>
      <c r="Y13" s="86" t="e">
        <f>'D01 (Mon-Fri)'!#REF!</f>
        <v>#REF!</v>
      </c>
    </row>
    <row r="14" spans="2:25" s="18" customFormat="1" ht="18" customHeight="1">
      <c r="B14" s="35" t="s">
        <v>16</v>
      </c>
      <c r="C14" s="87">
        <v>3</v>
      </c>
      <c r="D14" s="105">
        <v>27</v>
      </c>
      <c r="E14" s="88">
        <v>0</v>
      </c>
      <c r="F14" s="88">
        <v>0</v>
      </c>
      <c r="G14" s="105">
        <v>27</v>
      </c>
      <c r="H14" s="88">
        <v>3</v>
      </c>
      <c r="I14" s="88"/>
      <c r="J14" s="88"/>
      <c r="K14" s="88"/>
      <c r="L14" s="88"/>
      <c r="M14" s="88"/>
      <c r="N14" s="88"/>
      <c r="O14" s="88"/>
      <c r="P14" s="77">
        <f t="shared" ca="1" si="2"/>
        <v>54</v>
      </c>
      <c r="Q14" s="79">
        <f t="shared" ca="1" si="0"/>
        <v>6</v>
      </c>
      <c r="R14" s="80">
        <f t="shared" si="1"/>
        <v>60</v>
      </c>
      <c r="S14" s="46"/>
      <c r="T14" s="74"/>
      <c r="U14" s="38" t="s">
        <v>17</v>
      </c>
      <c r="V14" s="83" t="e">
        <f>'D01 (Mon-Fri)'!#REF!</f>
        <v>#REF!</v>
      </c>
      <c r="W14" s="84"/>
      <c r="X14" s="85" t="e">
        <f ca="1">V14-P14</f>
        <v>#REF!</v>
      </c>
      <c r="Y14" s="86" t="e">
        <f>'D01 (Mon-Fri)'!#REF!</f>
        <v>#REF!</v>
      </c>
    </row>
    <row r="15" spans="2:25" s="18" customFormat="1" ht="18" customHeight="1">
      <c r="B15" s="35" t="s">
        <v>18</v>
      </c>
      <c r="C15" s="87">
        <f t="shared" ref="C15" si="4">C14</f>
        <v>3</v>
      </c>
      <c r="D15" s="88">
        <f>D14</f>
        <v>27</v>
      </c>
      <c r="E15" s="88">
        <f t="shared" ref="E15:O15" si="5">E14</f>
        <v>0</v>
      </c>
      <c r="F15" s="88">
        <f t="shared" si="5"/>
        <v>0</v>
      </c>
      <c r="G15" s="88">
        <f t="shared" si="5"/>
        <v>27</v>
      </c>
      <c r="H15" s="88">
        <f t="shared" si="5"/>
        <v>3</v>
      </c>
      <c r="I15" s="88">
        <f t="shared" si="5"/>
        <v>0</v>
      </c>
      <c r="J15" s="88">
        <f t="shared" si="5"/>
        <v>0</v>
      </c>
      <c r="K15" s="88">
        <f t="shared" si="5"/>
        <v>0</v>
      </c>
      <c r="L15" s="88"/>
      <c r="M15" s="88"/>
      <c r="N15" s="88">
        <f t="shared" si="5"/>
        <v>0</v>
      </c>
      <c r="O15" s="88">
        <f t="shared" si="5"/>
        <v>0</v>
      </c>
      <c r="P15" s="77">
        <f t="shared" ca="1" si="2"/>
        <v>54</v>
      </c>
      <c r="Q15" s="79">
        <f t="shared" ca="1" si="0"/>
        <v>6</v>
      </c>
      <c r="R15" s="80">
        <f t="shared" si="1"/>
        <v>60</v>
      </c>
      <c r="S15" s="46"/>
      <c r="T15" s="74"/>
      <c r="U15" s="38" t="s">
        <v>19</v>
      </c>
      <c r="V15" s="83" t="e">
        <f>'D01 (Mon-Fri)'!#REF!</f>
        <v>#REF!</v>
      </c>
      <c r="W15" s="84"/>
      <c r="X15" s="85" t="e">
        <f ca="1">V15-P15</f>
        <v>#REF!</v>
      </c>
      <c r="Y15" s="86" t="e">
        <f>'D01 (Mon-Fri)'!#REF!</f>
        <v>#REF!</v>
      </c>
    </row>
    <row r="16" spans="2:25" s="18" customFormat="1" ht="18" customHeight="1">
      <c r="B16" s="39" t="s">
        <v>20</v>
      </c>
      <c r="C16" s="89">
        <f>C15</f>
        <v>3</v>
      </c>
      <c r="D16" s="90">
        <f t="shared" ref="D16:O16" si="6">D15</f>
        <v>27</v>
      </c>
      <c r="E16" s="90">
        <f t="shared" si="6"/>
        <v>0</v>
      </c>
      <c r="F16" s="90">
        <f t="shared" si="6"/>
        <v>0</v>
      </c>
      <c r="G16" s="90">
        <f t="shared" si="6"/>
        <v>27</v>
      </c>
      <c r="H16" s="90">
        <f t="shared" si="6"/>
        <v>3</v>
      </c>
      <c r="I16" s="90">
        <f t="shared" si="6"/>
        <v>0</v>
      </c>
      <c r="J16" s="90">
        <f t="shared" si="6"/>
        <v>0</v>
      </c>
      <c r="K16" s="90">
        <f t="shared" si="6"/>
        <v>0</v>
      </c>
      <c r="L16" s="90"/>
      <c r="M16" s="90"/>
      <c r="N16" s="90">
        <f t="shared" si="6"/>
        <v>0</v>
      </c>
      <c r="O16" s="90">
        <f t="shared" si="6"/>
        <v>0</v>
      </c>
      <c r="P16" s="89">
        <f t="shared" ca="1" si="2"/>
        <v>54</v>
      </c>
      <c r="Q16" s="91">
        <f t="shared" ca="1" si="0"/>
        <v>6</v>
      </c>
      <c r="R16" s="92">
        <f t="shared" si="1"/>
        <v>60</v>
      </c>
      <c r="S16" s="46"/>
      <c r="T16" s="74"/>
      <c r="U16" s="40" t="s">
        <v>21</v>
      </c>
      <c r="V16" s="93" t="s">
        <v>22</v>
      </c>
      <c r="W16" s="93" t="s">
        <v>23</v>
      </c>
      <c r="X16" s="94" t="s">
        <v>24</v>
      </c>
      <c r="Y16" s="95"/>
    </row>
    <row r="17" spans="2:25" s="18" customFormat="1" ht="18" customHeight="1">
      <c r="B17" s="41" t="str">
        <f>B7&amp;"KMS WKD"</f>
        <v>D01KMS WKD</v>
      </c>
      <c r="C17" s="42">
        <f>C8*C12</f>
        <v>110</v>
      </c>
      <c r="D17" s="42">
        <f>D8*D12</f>
        <v>1573</v>
      </c>
      <c r="E17" s="42">
        <f t="shared" ref="E17:H17" si="7">E8*E12</f>
        <v>6.2</v>
      </c>
      <c r="F17" s="42">
        <f t="shared" si="7"/>
        <v>4.95</v>
      </c>
      <c r="G17" s="42">
        <f t="shared" si="7"/>
        <v>1506.12</v>
      </c>
      <c r="H17" s="42">
        <f t="shared" si="7"/>
        <v>123.36</v>
      </c>
      <c r="I17" s="42">
        <f t="shared" ref="I17:O17" si="8">I8*I12</f>
        <v>0</v>
      </c>
      <c r="J17" s="42">
        <f t="shared" si="8"/>
        <v>0</v>
      </c>
      <c r="K17" s="42">
        <f t="shared" si="8"/>
        <v>0</v>
      </c>
      <c r="L17" s="42"/>
      <c r="M17" s="42"/>
      <c r="N17" s="42">
        <f t="shared" si="8"/>
        <v>0</v>
      </c>
      <c r="O17" s="42">
        <f t="shared" si="8"/>
        <v>0</v>
      </c>
      <c r="P17" s="43">
        <f t="shared" ca="1" si="2"/>
        <v>3079.12</v>
      </c>
      <c r="Q17" s="44">
        <f t="shared" ca="1" si="0"/>
        <v>244.51</v>
      </c>
      <c r="R17" s="45">
        <f t="shared" si="1"/>
        <v>3323.63</v>
      </c>
      <c r="S17" s="46"/>
      <c r="T17" s="38"/>
      <c r="U17" s="38" t="s">
        <v>15</v>
      </c>
      <c r="V17" s="47" t="e">
        <f>'D01 (Mon-Fri)'!#REF!</f>
        <v>#REF!</v>
      </c>
      <c r="W17" s="47" t="e">
        <f>'D01 (Mon-Fri)'!#REF!</f>
        <v>#REF!</v>
      </c>
      <c r="X17" s="48" t="e">
        <f>V17+W17</f>
        <v>#REF!</v>
      </c>
      <c r="Y17" s="49"/>
    </row>
    <row r="18" spans="2:25" s="18" customFormat="1" ht="18" customHeight="1">
      <c r="B18" s="41" t="str">
        <f>B7&amp;"KMS SAT"</f>
        <v>D01KMS SAT</v>
      </c>
      <c r="C18" s="42">
        <f>C8*C14</f>
        <v>41.25</v>
      </c>
      <c r="D18" s="42">
        <f t="shared" ref="D18:H18" si="9">D8*D14</f>
        <v>965.25</v>
      </c>
      <c r="E18" s="42">
        <f t="shared" si="9"/>
        <v>0</v>
      </c>
      <c r="F18" s="42">
        <f t="shared" si="9"/>
        <v>0</v>
      </c>
      <c r="G18" s="42">
        <f t="shared" si="9"/>
        <v>924.20999999999992</v>
      </c>
      <c r="H18" s="42">
        <f t="shared" si="9"/>
        <v>46.26</v>
      </c>
      <c r="I18" s="42">
        <f t="shared" ref="I18:O18" si="10">I8*I14</f>
        <v>0</v>
      </c>
      <c r="J18" s="42">
        <f t="shared" si="10"/>
        <v>0</v>
      </c>
      <c r="K18" s="42">
        <f t="shared" si="10"/>
        <v>0</v>
      </c>
      <c r="L18" s="42"/>
      <c r="M18" s="42"/>
      <c r="N18" s="42">
        <f t="shared" si="10"/>
        <v>0</v>
      </c>
      <c r="O18" s="42">
        <f t="shared" si="10"/>
        <v>0</v>
      </c>
      <c r="P18" s="43">
        <f t="shared" ca="1" si="2"/>
        <v>1889.46</v>
      </c>
      <c r="Q18" s="44">
        <f t="shared" ca="1" si="0"/>
        <v>87.509999999999991</v>
      </c>
      <c r="R18" s="45">
        <f t="shared" si="1"/>
        <v>1976.97</v>
      </c>
      <c r="S18" s="46"/>
      <c r="T18" s="38"/>
      <c r="U18" s="38" t="s">
        <v>17</v>
      </c>
      <c r="V18" s="47" t="e">
        <f>'D01 (Mon-Fri)'!#REF!</f>
        <v>#REF!</v>
      </c>
      <c r="W18" s="47" t="e">
        <f>'D01 (Mon-Fri)'!#REF!</f>
        <v>#REF!</v>
      </c>
      <c r="X18" s="48" t="e">
        <f>V18+W18</f>
        <v>#REF!</v>
      </c>
      <c r="Y18" s="50"/>
    </row>
    <row r="19" spans="2:25" s="18" customFormat="1" ht="18" customHeight="1">
      <c r="B19" s="39" t="str">
        <f>B7&amp;"KMS SUN/PH"</f>
        <v>D01KMS SUN/PH</v>
      </c>
      <c r="C19" s="51">
        <f>C8*C15</f>
        <v>41.25</v>
      </c>
      <c r="D19" s="51">
        <f t="shared" ref="D19:H19" si="11">D8*D15</f>
        <v>965.25</v>
      </c>
      <c r="E19" s="51">
        <f t="shared" si="11"/>
        <v>0</v>
      </c>
      <c r="F19" s="51">
        <f t="shared" si="11"/>
        <v>0</v>
      </c>
      <c r="G19" s="51">
        <f t="shared" si="11"/>
        <v>924.20999999999992</v>
      </c>
      <c r="H19" s="51">
        <f t="shared" si="11"/>
        <v>46.26</v>
      </c>
      <c r="I19" s="51">
        <f t="shared" ref="I19:O19" si="12">I8*I15</f>
        <v>0</v>
      </c>
      <c r="J19" s="51">
        <f t="shared" si="12"/>
        <v>0</v>
      </c>
      <c r="K19" s="51">
        <f t="shared" si="12"/>
        <v>0</v>
      </c>
      <c r="L19" s="51"/>
      <c r="M19" s="51"/>
      <c r="N19" s="51">
        <f t="shared" si="12"/>
        <v>0</v>
      </c>
      <c r="O19" s="51">
        <f t="shared" si="12"/>
        <v>0</v>
      </c>
      <c r="P19" s="96">
        <f t="shared" ca="1" si="2"/>
        <v>1889.46</v>
      </c>
      <c r="Q19" s="97">
        <f t="shared" ca="1" si="0"/>
        <v>87.509999999999991</v>
      </c>
      <c r="R19" s="98">
        <f t="shared" si="1"/>
        <v>1976.97</v>
      </c>
      <c r="S19" s="99"/>
      <c r="T19" s="100"/>
      <c r="U19" s="52" t="s">
        <v>19</v>
      </c>
      <c r="V19" s="53" t="e">
        <f>'D01 (Mon-Fri)'!#REF!</f>
        <v>#REF!</v>
      </c>
      <c r="W19" s="53" t="e">
        <f>'D01 (Mon-Fri)'!#REF!</f>
        <v>#REF!</v>
      </c>
      <c r="X19" s="54" t="e">
        <f>V19+W19</f>
        <v>#REF!</v>
      </c>
      <c r="Y19" s="55"/>
    </row>
    <row r="20" spans="2:25" s="18" customFormat="1" ht="18" customHeight="1">
      <c r="I20" s="17"/>
      <c r="J20" s="17"/>
      <c r="K20" s="17"/>
      <c r="L20" s="17"/>
      <c r="M20" s="17"/>
      <c r="N20" s="17"/>
      <c r="O20" s="17"/>
      <c r="P20" s="17"/>
    </row>
    <row r="21" spans="2:25" s="18" customFormat="1" ht="18" customHeight="1">
      <c r="B21" s="56" t="s">
        <v>1</v>
      </c>
      <c r="C21" s="56" t="s">
        <v>53</v>
      </c>
      <c r="D21" s="56" t="s">
        <v>25</v>
      </c>
      <c r="E21" s="56" t="s">
        <v>49</v>
      </c>
      <c r="F21" s="56" t="s">
        <v>46</v>
      </c>
      <c r="G21" s="56" t="s">
        <v>55</v>
      </c>
      <c r="H21" s="56" t="s">
        <v>56</v>
      </c>
      <c r="I21" s="17"/>
      <c r="J21" s="17"/>
      <c r="K21" s="17"/>
      <c r="L21" s="17"/>
      <c r="M21" s="17"/>
      <c r="N21" s="17"/>
      <c r="O21" s="17"/>
      <c r="P21" s="17"/>
      <c r="Q21" s="57"/>
      <c r="R21" s="57"/>
      <c r="U21" s="13"/>
      <c r="V21" s="13"/>
      <c r="W21" s="13"/>
      <c r="X21" s="13"/>
      <c r="Y21" s="13"/>
    </row>
    <row r="22" spans="2:25" ht="18" customHeight="1">
      <c r="B22" s="3" t="str">
        <f>$C$4</f>
        <v>N2</v>
      </c>
      <c r="C22" s="3" t="str">
        <f>$C$1</f>
        <v>D01</v>
      </c>
      <c r="D22" s="7" t="s">
        <v>50</v>
      </c>
      <c r="E22" s="7" t="s">
        <v>47</v>
      </c>
      <c r="F22" s="7">
        <v>240</v>
      </c>
      <c r="G22" s="8" t="s">
        <v>37</v>
      </c>
      <c r="H22" s="9">
        <f>$C$3</f>
        <v>45773</v>
      </c>
      <c r="J22" s="101" t="s">
        <v>1</v>
      </c>
      <c r="K22" s="101" t="s">
        <v>53</v>
      </c>
      <c r="L22" s="101" t="s">
        <v>56</v>
      </c>
      <c r="M22" s="101" t="s">
        <v>49</v>
      </c>
      <c r="N22" s="101" t="s">
        <v>55</v>
      </c>
      <c r="O22" s="101" t="s">
        <v>46</v>
      </c>
      <c r="P22" s="2" t="s">
        <v>54</v>
      </c>
      <c r="Q22" s="6"/>
      <c r="R22" s="6"/>
      <c r="U22" s="1"/>
      <c r="V22" s="1"/>
      <c r="W22" s="1"/>
      <c r="X22" s="1"/>
      <c r="Y22" s="1"/>
    </row>
    <row r="23" spans="2:25" ht="18" customHeight="1">
      <c r="B23" s="3" t="str">
        <f t="shared" ref="B23:B69" si="13">$C$4</f>
        <v>N2</v>
      </c>
      <c r="C23" s="3" t="str">
        <f t="shared" ref="C23:C69" si="14">$C$1</f>
        <v>D01</v>
      </c>
      <c r="D23" s="7" t="s">
        <v>50</v>
      </c>
      <c r="E23" s="7" t="s">
        <v>47</v>
      </c>
      <c r="F23" s="7">
        <v>241</v>
      </c>
      <c r="G23" s="8" t="s">
        <v>37</v>
      </c>
      <c r="H23" s="9">
        <f t="shared" ref="H23:H69" si="15">$C$3</f>
        <v>45773</v>
      </c>
      <c r="J23" s="2" t="s">
        <v>2</v>
      </c>
      <c r="K23" s="2" t="s">
        <v>27</v>
      </c>
      <c r="L23" s="102">
        <v>45773</v>
      </c>
      <c r="M23" s="2" t="s">
        <v>47</v>
      </c>
      <c r="N23" s="2" t="s">
        <v>45</v>
      </c>
      <c r="O23" s="2">
        <v>240</v>
      </c>
      <c r="P23" s="2">
        <v>2</v>
      </c>
      <c r="Q23" s="6"/>
      <c r="R23" s="6"/>
      <c r="U23" s="1"/>
      <c r="V23" s="1"/>
      <c r="W23" s="1"/>
      <c r="X23" s="1"/>
      <c r="Y23" s="1"/>
    </row>
    <row r="24" spans="2:25" ht="18" customHeight="1">
      <c r="B24" s="3" t="str">
        <f t="shared" si="13"/>
        <v>N2</v>
      </c>
      <c r="C24" s="3" t="str">
        <f t="shared" si="14"/>
        <v>D01</v>
      </c>
      <c r="D24" s="7" t="s">
        <v>50</v>
      </c>
      <c r="E24" s="7" t="s">
        <v>47</v>
      </c>
      <c r="F24" s="7">
        <v>242</v>
      </c>
      <c r="G24" s="8" t="s">
        <v>37</v>
      </c>
      <c r="H24" s="9">
        <f t="shared" si="15"/>
        <v>45773</v>
      </c>
      <c r="J24" s="2" t="s">
        <v>2</v>
      </c>
      <c r="K24" s="2" t="s">
        <v>27</v>
      </c>
      <c r="L24" s="102">
        <v>45773</v>
      </c>
      <c r="M24" s="2" t="s">
        <v>47</v>
      </c>
      <c r="N24" s="2" t="s">
        <v>45</v>
      </c>
      <c r="O24" s="2">
        <v>241</v>
      </c>
      <c r="P24" s="2">
        <v>2</v>
      </c>
      <c r="Q24" s="6"/>
      <c r="R24" s="6"/>
      <c r="U24" s="1"/>
      <c r="V24" s="1"/>
      <c r="W24" s="1"/>
      <c r="X24" s="1"/>
      <c r="Y24" s="1"/>
    </row>
    <row r="25" spans="2:25" ht="18" customHeight="1">
      <c r="B25" s="3" t="str">
        <f t="shared" si="13"/>
        <v>N2</v>
      </c>
      <c r="C25" s="3" t="str">
        <f t="shared" si="14"/>
        <v>D01</v>
      </c>
      <c r="D25" s="7" t="s">
        <v>50</v>
      </c>
      <c r="E25" s="7" t="s">
        <v>47</v>
      </c>
      <c r="F25" s="7">
        <v>243</v>
      </c>
      <c r="G25" s="8" t="s">
        <v>37</v>
      </c>
      <c r="H25" s="9">
        <f t="shared" si="15"/>
        <v>45773</v>
      </c>
      <c r="J25" s="2" t="s">
        <v>2</v>
      </c>
      <c r="K25" s="2" t="s">
        <v>27</v>
      </c>
      <c r="L25" s="102">
        <v>45773</v>
      </c>
      <c r="M25" s="2" t="s">
        <v>47</v>
      </c>
      <c r="N25" s="2" t="s">
        <v>45</v>
      </c>
      <c r="O25" s="2">
        <v>242</v>
      </c>
      <c r="P25" s="2">
        <v>1</v>
      </c>
      <c r="Q25" s="6"/>
      <c r="R25" s="6"/>
      <c r="U25" s="1"/>
      <c r="V25" s="1"/>
      <c r="W25" s="1"/>
      <c r="X25" s="1"/>
      <c r="Y25" s="1"/>
    </row>
    <row r="26" spans="2:25" ht="18" customHeight="1">
      <c r="B26" s="3" t="str">
        <f t="shared" si="13"/>
        <v>N2</v>
      </c>
      <c r="C26" s="3" t="str">
        <f t="shared" si="14"/>
        <v>D01</v>
      </c>
      <c r="D26" s="7" t="s">
        <v>50</v>
      </c>
      <c r="E26" s="7" t="s">
        <v>47</v>
      </c>
      <c r="F26" s="7">
        <v>244</v>
      </c>
      <c r="G26" s="8" t="s">
        <v>37</v>
      </c>
      <c r="H26" s="9">
        <f t="shared" si="15"/>
        <v>45773</v>
      </c>
      <c r="J26" s="2" t="s">
        <v>2</v>
      </c>
      <c r="K26" s="2" t="s">
        <v>27</v>
      </c>
      <c r="L26" s="102">
        <v>45773</v>
      </c>
      <c r="M26" s="2" t="s">
        <v>47</v>
      </c>
      <c r="N26" s="2" t="s">
        <v>45</v>
      </c>
      <c r="O26" s="2">
        <v>243</v>
      </c>
      <c r="P26" s="2">
        <v>1</v>
      </c>
      <c r="Q26" s="6"/>
      <c r="R26" s="6"/>
      <c r="U26" s="1"/>
      <c r="V26" s="1"/>
      <c r="W26" s="1"/>
      <c r="X26" s="1"/>
      <c r="Y26" s="1"/>
    </row>
    <row r="27" spans="2:25" ht="18" customHeight="1">
      <c r="B27" s="3" t="str">
        <f t="shared" si="13"/>
        <v>N2</v>
      </c>
      <c r="C27" s="3" t="str">
        <f t="shared" si="14"/>
        <v>D01</v>
      </c>
      <c r="D27" s="7" t="s">
        <v>50</v>
      </c>
      <c r="E27" s="7" t="s">
        <v>47</v>
      </c>
      <c r="F27" s="7">
        <v>245</v>
      </c>
      <c r="G27" s="8" t="s">
        <v>37</v>
      </c>
      <c r="H27" s="9">
        <f t="shared" si="15"/>
        <v>45773</v>
      </c>
      <c r="J27" s="2" t="s">
        <v>2</v>
      </c>
      <c r="K27" s="2" t="s">
        <v>27</v>
      </c>
      <c r="L27" s="102">
        <v>45773</v>
      </c>
      <c r="M27" s="2" t="s">
        <v>47</v>
      </c>
      <c r="N27" s="2" t="s">
        <v>45</v>
      </c>
      <c r="O27" s="2">
        <v>244</v>
      </c>
      <c r="P27" s="2">
        <v>1</v>
      </c>
      <c r="Q27" s="6"/>
      <c r="R27" s="6"/>
      <c r="U27" s="1"/>
      <c r="V27" s="1"/>
      <c r="W27" s="1"/>
      <c r="X27" s="1"/>
      <c r="Y27" s="1"/>
    </row>
    <row r="28" spans="2:25" ht="18" customHeight="1">
      <c r="B28" s="3" t="str">
        <f t="shared" si="13"/>
        <v>N2</v>
      </c>
      <c r="C28" s="3" t="str">
        <f t="shared" si="14"/>
        <v>D01</v>
      </c>
      <c r="D28" s="7" t="s">
        <v>50</v>
      </c>
      <c r="E28" s="7" t="s">
        <v>47</v>
      </c>
      <c r="F28" s="7">
        <v>246</v>
      </c>
      <c r="G28" s="8" t="s">
        <v>37</v>
      </c>
      <c r="H28" s="9">
        <f t="shared" si="15"/>
        <v>45773</v>
      </c>
      <c r="J28" s="2" t="s">
        <v>2</v>
      </c>
      <c r="K28" s="2" t="s">
        <v>27</v>
      </c>
      <c r="L28" s="102">
        <v>45773</v>
      </c>
      <c r="M28" s="2" t="s">
        <v>47</v>
      </c>
      <c r="N28" s="2" t="s">
        <v>45</v>
      </c>
      <c r="O28" s="2">
        <v>245</v>
      </c>
      <c r="P28" s="2">
        <v>1</v>
      </c>
      <c r="Q28" s="6"/>
      <c r="R28" s="6"/>
      <c r="U28" s="1"/>
      <c r="V28" s="1"/>
      <c r="W28" s="1"/>
      <c r="X28" s="1"/>
      <c r="Y28" s="1"/>
    </row>
    <row r="29" spans="2:25" ht="18" customHeight="1">
      <c r="B29" s="3" t="str">
        <f t="shared" si="13"/>
        <v>N2</v>
      </c>
      <c r="C29" s="3" t="str">
        <f t="shared" si="14"/>
        <v>D01</v>
      </c>
      <c r="D29" s="7" t="s">
        <v>50</v>
      </c>
      <c r="E29" s="7" t="s">
        <v>47</v>
      </c>
      <c r="F29" s="7">
        <v>247</v>
      </c>
      <c r="G29" s="8" t="s">
        <v>37</v>
      </c>
      <c r="H29" s="9">
        <f t="shared" si="15"/>
        <v>45773</v>
      </c>
      <c r="J29" s="2" t="s">
        <v>2</v>
      </c>
      <c r="K29" s="2" t="s">
        <v>27</v>
      </c>
      <c r="L29" s="102">
        <v>45773</v>
      </c>
      <c r="M29" s="2" t="s">
        <v>47</v>
      </c>
      <c r="N29" s="2" t="s">
        <v>45</v>
      </c>
      <c r="O29" s="2">
        <v>246</v>
      </c>
      <c r="P29" s="2">
        <v>1</v>
      </c>
      <c r="Q29" s="6"/>
      <c r="R29" s="6"/>
      <c r="U29" s="1"/>
      <c r="V29" s="1"/>
      <c r="W29" s="1"/>
      <c r="X29" s="1"/>
      <c r="Y29" s="1"/>
    </row>
    <row r="30" spans="2:25" ht="18" customHeight="1">
      <c r="B30" s="3" t="str">
        <f t="shared" si="13"/>
        <v>N2</v>
      </c>
      <c r="C30" s="3" t="str">
        <f t="shared" si="14"/>
        <v>D01</v>
      </c>
      <c r="D30" s="7" t="s">
        <v>50</v>
      </c>
      <c r="E30" s="7" t="s">
        <v>47</v>
      </c>
      <c r="F30" s="7">
        <v>240</v>
      </c>
      <c r="G30" s="8" t="s">
        <v>37</v>
      </c>
      <c r="H30" s="9">
        <f t="shared" si="15"/>
        <v>45773</v>
      </c>
      <c r="J30" s="2" t="s">
        <v>2</v>
      </c>
      <c r="K30" s="2" t="s">
        <v>27</v>
      </c>
      <c r="L30" s="102">
        <v>45773</v>
      </c>
      <c r="M30" s="2" t="s">
        <v>47</v>
      </c>
      <c r="N30" s="2" t="s">
        <v>45</v>
      </c>
      <c r="O30" s="2">
        <v>247</v>
      </c>
      <c r="P30" s="2">
        <v>1</v>
      </c>
      <c r="Q30" s="6"/>
      <c r="R30" s="6"/>
      <c r="U30" s="1"/>
      <c r="V30" s="1"/>
      <c r="W30" s="1"/>
      <c r="X30" s="1"/>
      <c r="Y30" s="1"/>
    </row>
    <row r="31" spans="2:25" ht="18" customHeight="1">
      <c r="B31" s="3" t="str">
        <f t="shared" si="13"/>
        <v>N2</v>
      </c>
      <c r="C31" s="3" t="str">
        <f t="shared" si="14"/>
        <v>D01</v>
      </c>
      <c r="D31" s="7" t="s">
        <v>50</v>
      </c>
      <c r="E31" s="7" t="s">
        <v>47</v>
      </c>
      <c r="F31" s="7">
        <v>241</v>
      </c>
      <c r="G31" s="8" t="s">
        <v>37</v>
      </c>
      <c r="H31" s="9">
        <f t="shared" si="15"/>
        <v>45773</v>
      </c>
      <c r="J31" s="2" t="s">
        <v>2</v>
      </c>
      <c r="K31" s="2" t="s">
        <v>27</v>
      </c>
      <c r="L31" s="102">
        <v>45773</v>
      </c>
      <c r="M31" s="2" t="s">
        <v>47</v>
      </c>
      <c r="N31" s="2" t="s">
        <v>37</v>
      </c>
      <c r="O31" s="2">
        <v>240</v>
      </c>
      <c r="P31" s="2">
        <v>2</v>
      </c>
      <c r="Q31" s="6"/>
      <c r="R31" s="6"/>
      <c r="U31" s="1"/>
      <c r="V31" s="1"/>
      <c r="W31" s="1"/>
      <c r="X31" s="1"/>
      <c r="Y31" s="1"/>
    </row>
    <row r="32" spans="2:25" ht="18" customHeight="1">
      <c r="B32" s="3" t="str">
        <f t="shared" si="13"/>
        <v>N2</v>
      </c>
      <c r="C32" s="3" t="str">
        <f t="shared" si="14"/>
        <v>D01</v>
      </c>
      <c r="D32" s="7" t="s">
        <v>50</v>
      </c>
      <c r="E32" s="7" t="s">
        <v>47</v>
      </c>
      <c r="F32" s="7">
        <v>242</v>
      </c>
      <c r="G32" s="8" t="s">
        <v>37</v>
      </c>
      <c r="H32" s="9">
        <f t="shared" si="15"/>
        <v>45773</v>
      </c>
      <c r="J32" s="2" t="s">
        <v>2</v>
      </c>
      <c r="K32" s="2" t="s">
        <v>27</v>
      </c>
      <c r="L32" s="102">
        <v>45773</v>
      </c>
      <c r="M32" s="2" t="s">
        <v>47</v>
      </c>
      <c r="N32" s="2" t="s">
        <v>37</v>
      </c>
      <c r="O32" s="2">
        <v>241</v>
      </c>
      <c r="P32" s="2">
        <v>2</v>
      </c>
      <c r="Q32" s="6"/>
      <c r="R32" s="6"/>
      <c r="U32" s="1"/>
      <c r="V32" s="1"/>
      <c r="W32" s="1"/>
      <c r="X32" s="1"/>
      <c r="Y32" s="1"/>
    </row>
    <row r="33" spans="2:16" ht="18" customHeight="1">
      <c r="B33" s="3" t="str">
        <f t="shared" si="13"/>
        <v>N2</v>
      </c>
      <c r="C33" s="3" t="str">
        <f t="shared" si="14"/>
        <v>D01</v>
      </c>
      <c r="D33" s="7" t="s">
        <v>50</v>
      </c>
      <c r="E33" s="7" t="s">
        <v>47</v>
      </c>
      <c r="F33" s="7">
        <v>243</v>
      </c>
      <c r="G33" s="8" t="s">
        <v>37</v>
      </c>
      <c r="H33" s="9">
        <f t="shared" si="15"/>
        <v>45773</v>
      </c>
      <c r="J33" s="2" t="s">
        <v>2</v>
      </c>
      <c r="K33" s="2" t="s">
        <v>27</v>
      </c>
      <c r="L33" s="102">
        <v>45773</v>
      </c>
      <c r="M33" s="2" t="s">
        <v>47</v>
      </c>
      <c r="N33" s="2" t="s">
        <v>37</v>
      </c>
      <c r="O33" s="2">
        <v>242</v>
      </c>
      <c r="P33" s="2">
        <v>2</v>
      </c>
    </row>
    <row r="34" spans="2:16" ht="18" customHeight="1">
      <c r="B34" s="3" t="str">
        <f t="shared" si="13"/>
        <v>N2</v>
      </c>
      <c r="C34" s="3" t="str">
        <f t="shared" si="14"/>
        <v>D01</v>
      </c>
      <c r="D34" s="7" t="s">
        <v>50</v>
      </c>
      <c r="E34" s="7" t="s">
        <v>47</v>
      </c>
      <c r="F34" s="7">
        <v>244</v>
      </c>
      <c r="G34" s="8" t="s">
        <v>37</v>
      </c>
      <c r="H34" s="9">
        <f t="shared" si="15"/>
        <v>45773</v>
      </c>
      <c r="J34" s="2" t="s">
        <v>2</v>
      </c>
      <c r="K34" s="2" t="s">
        <v>27</v>
      </c>
      <c r="L34" s="102">
        <v>45773</v>
      </c>
      <c r="M34" s="2" t="s">
        <v>47</v>
      </c>
      <c r="N34" s="2" t="s">
        <v>37</v>
      </c>
      <c r="O34" s="2">
        <v>243</v>
      </c>
      <c r="P34" s="2">
        <v>2</v>
      </c>
    </row>
    <row r="35" spans="2:16" ht="18" customHeight="1">
      <c r="B35" s="3" t="str">
        <f t="shared" si="13"/>
        <v>N2</v>
      </c>
      <c r="C35" s="3" t="str">
        <f t="shared" si="14"/>
        <v>D01</v>
      </c>
      <c r="D35" s="7" t="s">
        <v>50</v>
      </c>
      <c r="E35" s="7" t="s">
        <v>47</v>
      </c>
      <c r="F35" s="7">
        <v>245</v>
      </c>
      <c r="G35" s="8" t="s">
        <v>37</v>
      </c>
      <c r="H35" s="9">
        <f t="shared" si="15"/>
        <v>45773</v>
      </c>
      <c r="J35" s="2" t="s">
        <v>2</v>
      </c>
      <c r="K35" s="2" t="s">
        <v>27</v>
      </c>
      <c r="L35" s="102">
        <v>45773</v>
      </c>
      <c r="M35" s="2" t="s">
        <v>47</v>
      </c>
      <c r="N35" s="2" t="s">
        <v>37</v>
      </c>
      <c r="O35" s="2">
        <v>244</v>
      </c>
      <c r="P35" s="2">
        <v>2</v>
      </c>
    </row>
    <row r="36" spans="2:16" ht="18" customHeight="1">
      <c r="B36" s="3" t="str">
        <f t="shared" si="13"/>
        <v>N2</v>
      </c>
      <c r="C36" s="3" t="str">
        <f t="shared" si="14"/>
        <v>D01</v>
      </c>
      <c r="D36" s="7" t="s">
        <v>50</v>
      </c>
      <c r="E36" s="7" t="s">
        <v>47</v>
      </c>
      <c r="F36" s="7">
        <v>246</v>
      </c>
      <c r="G36" s="8" t="s">
        <v>37</v>
      </c>
      <c r="H36" s="9">
        <f t="shared" si="15"/>
        <v>45773</v>
      </c>
      <c r="J36" s="2" t="s">
        <v>2</v>
      </c>
      <c r="K36" s="2" t="s">
        <v>27</v>
      </c>
      <c r="L36" s="102">
        <v>45773</v>
      </c>
      <c r="M36" s="2" t="s">
        <v>47</v>
      </c>
      <c r="N36" s="2" t="s">
        <v>37</v>
      </c>
      <c r="O36" s="2">
        <v>245</v>
      </c>
      <c r="P36" s="2">
        <v>2</v>
      </c>
    </row>
    <row r="37" spans="2:16" ht="18" customHeight="1">
      <c r="B37" s="3" t="str">
        <f t="shared" si="13"/>
        <v>N2</v>
      </c>
      <c r="C37" s="3" t="str">
        <f t="shared" si="14"/>
        <v>D01</v>
      </c>
      <c r="D37" s="7" t="s">
        <v>50</v>
      </c>
      <c r="E37" s="7" t="s">
        <v>47</v>
      </c>
      <c r="F37" s="7">
        <v>247</v>
      </c>
      <c r="G37" s="8" t="s">
        <v>37</v>
      </c>
      <c r="H37" s="9">
        <f t="shared" si="15"/>
        <v>45773</v>
      </c>
      <c r="J37" s="2" t="s">
        <v>2</v>
      </c>
      <c r="K37" s="2" t="s">
        <v>27</v>
      </c>
      <c r="L37" s="102">
        <v>45773</v>
      </c>
      <c r="M37" s="2" t="s">
        <v>47</v>
      </c>
      <c r="N37" s="2" t="s">
        <v>37</v>
      </c>
      <c r="O37" s="2">
        <v>246</v>
      </c>
      <c r="P37" s="2">
        <v>2</v>
      </c>
    </row>
    <row r="38" spans="2:16" ht="18" customHeight="1">
      <c r="B38" s="3" t="str">
        <f t="shared" si="13"/>
        <v>N2</v>
      </c>
      <c r="C38" s="3" t="str">
        <f t="shared" si="14"/>
        <v>D01</v>
      </c>
      <c r="D38" s="7" t="s">
        <v>50</v>
      </c>
      <c r="E38" s="7" t="s">
        <v>48</v>
      </c>
      <c r="F38" s="7">
        <v>243</v>
      </c>
      <c r="G38" s="8" t="s">
        <v>37</v>
      </c>
      <c r="H38" s="9">
        <f t="shared" si="15"/>
        <v>45773</v>
      </c>
      <c r="J38" s="2" t="s">
        <v>2</v>
      </c>
      <c r="K38" s="2" t="s">
        <v>27</v>
      </c>
      <c r="L38" s="102">
        <v>45773</v>
      </c>
      <c r="M38" s="2" t="s">
        <v>47</v>
      </c>
      <c r="N38" s="2" t="s">
        <v>37</v>
      </c>
      <c r="O38" s="2">
        <v>247</v>
      </c>
      <c r="P38" s="2">
        <v>2</v>
      </c>
    </row>
    <row r="39" spans="2:16" ht="18" customHeight="1">
      <c r="B39" s="3" t="str">
        <f t="shared" si="13"/>
        <v>N2</v>
      </c>
      <c r="C39" s="3" t="str">
        <f t="shared" si="14"/>
        <v>D01</v>
      </c>
      <c r="D39" s="7" t="s">
        <v>50</v>
      </c>
      <c r="E39" s="7" t="s">
        <v>48</v>
      </c>
      <c r="F39" s="7">
        <v>246</v>
      </c>
      <c r="G39" s="8" t="s">
        <v>37</v>
      </c>
      <c r="H39" s="9">
        <f t="shared" si="15"/>
        <v>45773</v>
      </c>
      <c r="J39" s="2" t="s">
        <v>2</v>
      </c>
      <c r="K39" s="2" t="s">
        <v>27</v>
      </c>
      <c r="L39" s="102">
        <v>45773</v>
      </c>
      <c r="M39" s="2" t="s">
        <v>48</v>
      </c>
      <c r="N39" s="2" t="s">
        <v>45</v>
      </c>
      <c r="O39" s="2">
        <v>240</v>
      </c>
      <c r="P39" s="2">
        <v>1</v>
      </c>
    </row>
    <row r="40" spans="2:16" ht="18" customHeight="1">
      <c r="B40" s="3" t="str">
        <f t="shared" si="13"/>
        <v>N2</v>
      </c>
      <c r="C40" s="3" t="str">
        <f t="shared" si="14"/>
        <v>D01</v>
      </c>
      <c r="D40" s="7" t="s">
        <v>50</v>
      </c>
      <c r="E40" s="7" t="s">
        <v>48</v>
      </c>
      <c r="F40" s="7">
        <v>245</v>
      </c>
      <c r="G40" s="8" t="s">
        <v>37</v>
      </c>
      <c r="H40" s="9">
        <f t="shared" si="15"/>
        <v>45773</v>
      </c>
      <c r="J40" s="2" t="s">
        <v>2</v>
      </c>
      <c r="K40" s="2" t="s">
        <v>27</v>
      </c>
      <c r="L40" s="102">
        <v>45773</v>
      </c>
      <c r="M40" s="2" t="s">
        <v>48</v>
      </c>
      <c r="N40" s="2" t="s">
        <v>45</v>
      </c>
      <c r="O40" s="2">
        <v>241</v>
      </c>
      <c r="P40" s="2">
        <v>2</v>
      </c>
    </row>
    <row r="41" spans="2:16" ht="18" customHeight="1">
      <c r="B41" s="3" t="str">
        <f t="shared" si="13"/>
        <v>N2</v>
      </c>
      <c r="C41" s="3" t="str">
        <f t="shared" si="14"/>
        <v>D01</v>
      </c>
      <c r="D41" s="7" t="s">
        <v>50</v>
      </c>
      <c r="E41" s="7" t="s">
        <v>48</v>
      </c>
      <c r="F41" s="7">
        <v>240</v>
      </c>
      <c r="G41" s="8" t="s">
        <v>37</v>
      </c>
      <c r="H41" s="9">
        <f t="shared" si="15"/>
        <v>45773</v>
      </c>
      <c r="J41" s="2" t="s">
        <v>2</v>
      </c>
      <c r="K41" s="2" t="s">
        <v>27</v>
      </c>
      <c r="L41" s="102">
        <v>45773</v>
      </c>
      <c r="M41" s="2" t="s">
        <v>48</v>
      </c>
      <c r="N41" s="2" t="s">
        <v>45</v>
      </c>
      <c r="O41" s="2">
        <v>242</v>
      </c>
      <c r="P41" s="2">
        <v>2</v>
      </c>
    </row>
    <row r="42" spans="2:16" ht="18" customHeight="1">
      <c r="B42" s="3" t="str">
        <f t="shared" si="13"/>
        <v>N2</v>
      </c>
      <c r="C42" s="3" t="str">
        <f t="shared" si="14"/>
        <v>D01</v>
      </c>
      <c r="D42" s="7" t="s">
        <v>50</v>
      </c>
      <c r="E42" s="7" t="s">
        <v>48</v>
      </c>
      <c r="F42" s="7">
        <v>247</v>
      </c>
      <c r="G42" s="8" t="s">
        <v>37</v>
      </c>
      <c r="H42" s="9">
        <f t="shared" si="15"/>
        <v>45773</v>
      </c>
      <c r="J42" s="2" t="s">
        <v>2</v>
      </c>
      <c r="K42" s="2" t="s">
        <v>27</v>
      </c>
      <c r="L42" s="102">
        <v>45773</v>
      </c>
      <c r="M42" s="2" t="s">
        <v>48</v>
      </c>
      <c r="N42" s="2" t="s">
        <v>45</v>
      </c>
      <c r="O42" s="2">
        <v>243</v>
      </c>
      <c r="P42" s="2">
        <v>1</v>
      </c>
    </row>
    <row r="43" spans="2:16" ht="18" customHeight="1">
      <c r="B43" s="3" t="str">
        <f t="shared" si="13"/>
        <v>N2</v>
      </c>
      <c r="C43" s="3" t="str">
        <f t="shared" si="14"/>
        <v>D01</v>
      </c>
      <c r="D43" s="7" t="s">
        <v>50</v>
      </c>
      <c r="E43" s="7" t="s">
        <v>48</v>
      </c>
      <c r="F43" s="7">
        <v>241</v>
      </c>
      <c r="G43" s="8" t="s">
        <v>37</v>
      </c>
      <c r="H43" s="9">
        <f t="shared" si="15"/>
        <v>45773</v>
      </c>
      <c r="J43" s="2" t="s">
        <v>2</v>
      </c>
      <c r="K43" s="2" t="s">
        <v>27</v>
      </c>
      <c r="L43" s="102">
        <v>45773</v>
      </c>
      <c r="M43" s="2" t="s">
        <v>48</v>
      </c>
      <c r="N43" s="2" t="s">
        <v>45</v>
      </c>
      <c r="O43" s="2">
        <v>244</v>
      </c>
      <c r="P43" s="2">
        <v>1</v>
      </c>
    </row>
    <row r="44" spans="2:16" ht="18" customHeight="1">
      <c r="B44" s="3" t="str">
        <f t="shared" si="13"/>
        <v>N2</v>
      </c>
      <c r="C44" s="3" t="str">
        <f t="shared" si="14"/>
        <v>D01</v>
      </c>
      <c r="D44" s="7" t="s">
        <v>50</v>
      </c>
      <c r="E44" s="7" t="s">
        <v>48</v>
      </c>
      <c r="F44" s="7">
        <v>242</v>
      </c>
      <c r="G44" s="8" t="s">
        <v>37</v>
      </c>
      <c r="H44" s="9">
        <f t="shared" si="15"/>
        <v>45773</v>
      </c>
      <c r="J44" s="2" t="s">
        <v>2</v>
      </c>
      <c r="K44" s="2" t="s">
        <v>27</v>
      </c>
      <c r="L44" s="102">
        <v>45773</v>
      </c>
      <c r="M44" s="2" t="s">
        <v>48</v>
      </c>
      <c r="N44" s="2" t="s">
        <v>45</v>
      </c>
      <c r="O44" s="2">
        <v>245</v>
      </c>
      <c r="P44" s="2">
        <v>1</v>
      </c>
    </row>
    <row r="45" spans="2:16" ht="18" customHeight="1">
      <c r="B45" s="3" t="str">
        <f t="shared" si="13"/>
        <v>N2</v>
      </c>
      <c r="C45" s="3" t="str">
        <f t="shared" si="14"/>
        <v>D01</v>
      </c>
      <c r="D45" s="7" t="s">
        <v>50</v>
      </c>
      <c r="E45" s="7" t="s">
        <v>48</v>
      </c>
      <c r="F45" s="7">
        <v>244</v>
      </c>
      <c r="G45" s="8" t="s">
        <v>37</v>
      </c>
      <c r="H45" s="9">
        <f t="shared" si="15"/>
        <v>45773</v>
      </c>
      <c r="J45" s="2" t="s">
        <v>2</v>
      </c>
      <c r="K45" s="2" t="s">
        <v>27</v>
      </c>
      <c r="L45" s="102">
        <v>45773</v>
      </c>
      <c r="M45" s="2" t="s">
        <v>48</v>
      </c>
      <c r="N45" s="2" t="s">
        <v>45</v>
      </c>
      <c r="O45" s="2">
        <v>246</v>
      </c>
      <c r="P45" s="2">
        <v>1</v>
      </c>
    </row>
    <row r="46" spans="2:16" ht="18" customHeight="1">
      <c r="B46" s="3" t="str">
        <f t="shared" si="13"/>
        <v>N2</v>
      </c>
      <c r="C46" s="3" t="str">
        <f t="shared" si="14"/>
        <v>D01</v>
      </c>
      <c r="D46" s="7" t="s">
        <v>50</v>
      </c>
      <c r="E46" s="7" t="s">
        <v>48</v>
      </c>
      <c r="F46" s="7">
        <v>243</v>
      </c>
      <c r="G46" s="8" t="s">
        <v>37</v>
      </c>
      <c r="H46" s="9">
        <f t="shared" si="15"/>
        <v>45773</v>
      </c>
      <c r="J46" s="2" t="s">
        <v>2</v>
      </c>
      <c r="K46" s="2" t="s">
        <v>27</v>
      </c>
      <c r="L46" s="102">
        <v>45773</v>
      </c>
      <c r="M46" s="2" t="s">
        <v>48</v>
      </c>
      <c r="N46" s="2" t="s">
        <v>45</v>
      </c>
      <c r="O46" s="2">
        <v>247</v>
      </c>
      <c r="P46" s="2">
        <v>2</v>
      </c>
    </row>
    <row r="47" spans="2:16" ht="18" customHeight="1">
      <c r="B47" s="3" t="str">
        <f t="shared" si="13"/>
        <v>N2</v>
      </c>
      <c r="C47" s="3" t="str">
        <f t="shared" si="14"/>
        <v>D01</v>
      </c>
      <c r="D47" s="7" t="s">
        <v>50</v>
      </c>
      <c r="E47" s="7" t="s">
        <v>48</v>
      </c>
      <c r="F47" s="7">
        <v>246</v>
      </c>
      <c r="G47" s="8" t="s">
        <v>37</v>
      </c>
      <c r="H47" s="9">
        <f t="shared" si="15"/>
        <v>45773</v>
      </c>
      <c r="J47" s="2" t="s">
        <v>2</v>
      </c>
      <c r="K47" s="2" t="s">
        <v>27</v>
      </c>
      <c r="L47" s="102">
        <v>45773</v>
      </c>
      <c r="M47" s="2" t="s">
        <v>48</v>
      </c>
      <c r="N47" s="2" t="s">
        <v>37</v>
      </c>
      <c r="O47" s="2">
        <v>240</v>
      </c>
      <c r="P47" s="2">
        <v>1</v>
      </c>
    </row>
    <row r="48" spans="2:16" ht="18" customHeight="1">
      <c r="B48" s="3" t="str">
        <f t="shared" si="13"/>
        <v>N2</v>
      </c>
      <c r="C48" s="3" t="str">
        <f t="shared" si="14"/>
        <v>D01</v>
      </c>
      <c r="D48" s="7" t="s">
        <v>51</v>
      </c>
      <c r="E48" s="7" t="s">
        <v>48</v>
      </c>
      <c r="F48" s="7">
        <v>245</v>
      </c>
      <c r="G48" s="8" t="s">
        <v>37</v>
      </c>
      <c r="H48" s="9">
        <f t="shared" si="15"/>
        <v>45773</v>
      </c>
      <c r="J48" s="2" t="s">
        <v>2</v>
      </c>
      <c r="K48" s="2" t="s">
        <v>27</v>
      </c>
      <c r="L48" s="102">
        <v>45773</v>
      </c>
      <c r="M48" s="2" t="s">
        <v>48</v>
      </c>
      <c r="N48" s="2" t="s">
        <v>37</v>
      </c>
      <c r="O48" s="2">
        <v>241</v>
      </c>
      <c r="P48" s="2">
        <v>1</v>
      </c>
    </row>
    <row r="49" spans="2:16" ht="18" customHeight="1">
      <c r="B49" s="3" t="str">
        <f t="shared" si="13"/>
        <v>N2</v>
      </c>
      <c r="C49" s="3" t="str">
        <f t="shared" si="14"/>
        <v>D01</v>
      </c>
      <c r="D49" s="7" t="s">
        <v>51</v>
      </c>
      <c r="E49" s="7" t="s">
        <v>47</v>
      </c>
      <c r="F49" s="7">
        <v>240</v>
      </c>
      <c r="G49" s="8" t="s">
        <v>45</v>
      </c>
      <c r="H49" s="9">
        <f t="shared" si="15"/>
        <v>45773</v>
      </c>
      <c r="J49" s="2" t="s">
        <v>2</v>
      </c>
      <c r="K49" s="2" t="s">
        <v>27</v>
      </c>
      <c r="L49" s="102">
        <v>45773</v>
      </c>
      <c r="M49" s="2" t="s">
        <v>48</v>
      </c>
      <c r="N49" s="2" t="s">
        <v>37</v>
      </c>
      <c r="O49" s="2">
        <v>242</v>
      </c>
      <c r="P49" s="2">
        <v>1</v>
      </c>
    </row>
    <row r="50" spans="2:16" ht="18" customHeight="1">
      <c r="B50" s="3" t="str">
        <f t="shared" si="13"/>
        <v>N2</v>
      </c>
      <c r="C50" s="3" t="str">
        <f t="shared" si="14"/>
        <v>D01</v>
      </c>
      <c r="D50" s="7" t="s">
        <v>51</v>
      </c>
      <c r="E50" s="7" t="s">
        <v>47</v>
      </c>
      <c r="F50" s="7">
        <v>241</v>
      </c>
      <c r="G50" s="8" t="s">
        <v>45</v>
      </c>
      <c r="H50" s="9">
        <f t="shared" si="15"/>
        <v>45773</v>
      </c>
      <c r="J50" s="2" t="s">
        <v>2</v>
      </c>
      <c r="K50" s="2" t="s">
        <v>27</v>
      </c>
      <c r="L50" s="102">
        <v>45773</v>
      </c>
      <c r="M50" s="2" t="s">
        <v>48</v>
      </c>
      <c r="N50" s="2" t="s">
        <v>37</v>
      </c>
      <c r="O50" s="2">
        <v>243</v>
      </c>
      <c r="P50" s="2">
        <v>2</v>
      </c>
    </row>
    <row r="51" spans="2:16" ht="18" customHeight="1">
      <c r="B51" s="3" t="str">
        <f t="shared" si="13"/>
        <v>N2</v>
      </c>
      <c r="C51" s="3" t="str">
        <f t="shared" si="14"/>
        <v>D01</v>
      </c>
      <c r="D51" s="7" t="s">
        <v>51</v>
      </c>
      <c r="E51" s="7" t="s">
        <v>47</v>
      </c>
      <c r="F51" s="7">
        <v>242</v>
      </c>
      <c r="G51" s="8" t="s">
        <v>45</v>
      </c>
      <c r="H51" s="9">
        <f t="shared" si="15"/>
        <v>45773</v>
      </c>
      <c r="J51" s="2" t="s">
        <v>2</v>
      </c>
      <c r="K51" s="2" t="s">
        <v>27</v>
      </c>
      <c r="L51" s="102">
        <v>45773</v>
      </c>
      <c r="M51" s="2" t="s">
        <v>48</v>
      </c>
      <c r="N51" s="2" t="s">
        <v>37</v>
      </c>
      <c r="O51" s="2">
        <v>244</v>
      </c>
      <c r="P51" s="2">
        <v>1</v>
      </c>
    </row>
    <row r="52" spans="2:16" ht="18" customHeight="1">
      <c r="B52" s="3" t="str">
        <f t="shared" si="13"/>
        <v>N2</v>
      </c>
      <c r="C52" s="3" t="str">
        <f t="shared" si="14"/>
        <v>D01</v>
      </c>
      <c r="D52" s="7" t="s">
        <v>51</v>
      </c>
      <c r="E52" s="7" t="s">
        <v>47</v>
      </c>
      <c r="F52" s="7">
        <v>243</v>
      </c>
      <c r="G52" s="8" t="s">
        <v>45</v>
      </c>
      <c r="H52" s="9">
        <f t="shared" si="15"/>
        <v>45773</v>
      </c>
      <c r="J52" s="2" t="s">
        <v>2</v>
      </c>
      <c r="K52" s="2" t="s">
        <v>27</v>
      </c>
      <c r="L52" s="102">
        <v>45773</v>
      </c>
      <c r="M52" s="2" t="s">
        <v>48</v>
      </c>
      <c r="N52" s="2" t="s">
        <v>37</v>
      </c>
      <c r="O52" s="2">
        <v>245</v>
      </c>
      <c r="P52" s="2">
        <v>2</v>
      </c>
    </row>
    <row r="53" spans="2:16" ht="18" customHeight="1">
      <c r="B53" s="3" t="str">
        <f t="shared" si="13"/>
        <v>N2</v>
      </c>
      <c r="C53" s="3" t="str">
        <f t="shared" si="14"/>
        <v>D01</v>
      </c>
      <c r="D53" s="7" t="s">
        <v>51</v>
      </c>
      <c r="E53" s="7" t="s">
        <v>47</v>
      </c>
      <c r="F53" s="7">
        <v>244</v>
      </c>
      <c r="G53" s="8" t="s">
        <v>45</v>
      </c>
      <c r="H53" s="9">
        <f t="shared" si="15"/>
        <v>45773</v>
      </c>
      <c r="J53" s="2" t="s">
        <v>2</v>
      </c>
      <c r="K53" s="2" t="s">
        <v>27</v>
      </c>
      <c r="L53" s="102">
        <v>45773</v>
      </c>
      <c r="M53" s="2" t="s">
        <v>48</v>
      </c>
      <c r="N53" s="2" t="s">
        <v>37</v>
      </c>
      <c r="O53" s="2">
        <v>246</v>
      </c>
      <c r="P53" s="2">
        <v>2</v>
      </c>
    </row>
    <row r="54" spans="2:16" ht="18" customHeight="1">
      <c r="B54" s="3" t="str">
        <f t="shared" si="13"/>
        <v>N2</v>
      </c>
      <c r="C54" s="3" t="str">
        <f t="shared" si="14"/>
        <v>D01</v>
      </c>
      <c r="D54" s="7" t="s">
        <v>51</v>
      </c>
      <c r="E54" s="7" t="s">
        <v>47</v>
      </c>
      <c r="F54" s="7">
        <v>245</v>
      </c>
      <c r="G54" s="8" t="s">
        <v>45</v>
      </c>
      <c r="H54" s="9">
        <f t="shared" si="15"/>
        <v>45773</v>
      </c>
      <c r="J54" s="2" t="s">
        <v>2</v>
      </c>
      <c r="K54" s="2" t="s">
        <v>27</v>
      </c>
      <c r="L54" s="102">
        <v>45773</v>
      </c>
      <c r="M54" s="2" t="s">
        <v>48</v>
      </c>
      <c r="N54" s="2" t="s">
        <v>37</v>
      </c>
      <c r="O54" s="2">
        <v>247</v>
      </c>
      <c r="P54" s="2">
        <v>1</v>
      </c>
    </row>
    <row r="55" spans="2:16" ht="18" customHeight="1">
      <c r="B55" s="3" t="str">
        <f t="shared" si="13"/>
        <v>N2</v>
      </c>
      <c r="C55" s="3" t="str">
        <f t="shared" si="14"/>
        <v>D01</v>
      </c>
      <c r="D55" s="7" t="s">
        <v>51</v>
      </c>
      <c r="E55" s="7" t="s">
        <v>47</v>
      </c>
      <c r="F55" s="7">
        <v>246</v>
      </c>
      <c r="G55" s="8" t="s">
        <v>45</v>
      </c>
      <c r="H55" s="9">
        <f t="shared" si="15"/>
        <v>45773</v>
      </c>
      <c r="J55" s="2" t="s">
        <v>52</v>
      </c>
      <c r="K55" s="2"/>
      <c r="L55" s="2"/>
      <c r="M55" s="2"/>
      <c r="N55" s="2"/>
      <c r="O55" s="2"/>
      <c r="P55" s="2">
        <v>48</v>
      </c>
    </row>
    <row r="56" spans="2:16" ht="18" customHeight="1">
      <c r="B56" s="3" t="str">
        <f t="shared" si="13"/>
        <v>N2</v>
      </c>
      <c r="C56" s="3" t="str">
        <f t="shared" si="14"/>
        <v>D01</v>
      </c>
      <c r="D56" s="7" t="s">
        <v>51</v>
      </c>
      <c r="E56" s="7" t="s">
        <v>47</v>
      </c>
      <c r="F56" s="7">
        <v>247</v>
      </c>
      <c r="G56" s="8" t="s">
        <v>45</v>
      </c>
      <c r="H56" s="9">
        <f t="shared" si="15"/>
        <v>45773</v>
      </c>
      <c r="J56" s="2"/>
      <c r="K56" s="2"/>
      <c r="L56" s="2"/>
      <c r="M56" s="2"/>
      <c r="N56" s="2"/>
      <c r="O56" s="2"/>
    </row>
    <row r="57" spans="2:16" ht="18" customHeight="1">
      <c r="B57" s="3" t="str">
        <f t="shared" si="13"/>
        <v>N2</v>
      </c>
      <c r="C57" s="3" t="str">
        <f t="shared" si="14"/>
        <v>D01</v>
      </c>
      <c r="D57" s="7" t="s">
        <v>51</v>
      </c>
      <c r="E57" s="7" t="s">
        <v>47</v>
      </c>
      <c r="F57" s="7">
        <v>240</v>
      </c>
      <c r="G57" s="8" t="s">
        <v>45</v>
      </c>
      <c r="H57" s="9">
        <f t="shared" si="15"/>
        <v>45773</v>
      </c>
      <c r="I57" s="1"/>
      <c r="J57" s="2"/>
      <c r="K57" s="2"/>
      <c r="L57" s="2"/>
      <c r="M57" s="2"/>
      <c r="N57" s="2"/>
    </row>
    <row r="58" spans="2:16" ht="18" customHeight="1">
      <c r="B58" s="3" t="str">
        <f t="shared" si="13"/>
        <v>N2</v>
      </c>
      <c r="C58" s="3" t="str">
        <f t="shared" si="14"/>
        <v>D01</v>
      </c>
      <c r="D58" s="7" t="s">
        <v>51</v>
      </c>
      <c r="E58" s="7" t="s">
        <v>47</v>
      </c>
      <c r="F58" s="7">
        <v>241</v>
      </c>
      <c r="G58" s="8" t="s">
        <v>45</v>
      </c>
      <c r="H58" s="9">
        <f t="shared" si="15"/>
        <v>45773</v>
      </c>
      <c r="I58" s="1"/>
      <c r="J58" s="2"/>
      <c r="K58" s="2"/>
      <c r="L58" s="2"/>
      <c r="M58" s="2"/>
      <c r="N58" s="2"/>
    </row>
    <row r="59" spans="2:16" ht="18" customHeight="1">
      <c r="B59" s="3" t="str">
        <f t="shared" si="13"/>
        <v>N2</v>
      </c>
      <c r="C59" s="3" t="str">
        <f t="shared" si="14"/>
        <v>D01</v>
      </c>
      <c r="D59" s="7" t="s">
        <v>51</v>
      </c>
      <c r="E59" s="7" t="s">
        <v>48</v>
      </c>
      <c r="F59" s="7">
        <v>247</v>
      </c>
      <c r="G59" s="8" t="s">
        <v>45</v>
      </c>
      <c r="H59" s="9">
        <f t="shared" si="15"/>
        <v>45773</v>
      </c>
      <c r="I59" s="1"/>
      <c r="J59" s="2"/>
      <c r="K59" s="2"/>
      <c r="L59" s="2"/>
      <c r="M59" s="2"/>
      <c r="N59" s="2"/>
    </row>
    <row r="60" spans="2:16" ht="18" customHeight="1">
      <c r="B60" s="3" t="str">
        <f t="shared" si="13"/>
        <v>N2</v>
      </c>
      <c r="C60" s="3" t="str">
        <f t="shared" si="14"/>
        <v>D01</v>
      </c>
      <c r="D60" s="7" t="s">
        <v>51</v>
      </c>
      <c r="E60" s="7" t="s">
        <v>48</v>
      </c>
      <c r="F60" s="7">
        <v>241</v>
      </c>
      <c r="G60" s="8" t="s">
        <v>45</v>
      </c>
      <c r="H60" s="9">
        <f t="shared" si="15"/>
        <v>45773</v>
      </c>
    </row>
    <row r="61" spans="2:16" ht="18" customHeight="1">
      <c r="B61" s="3" t="str">
        <f t="shared" si="13"/>
        <v>N2</v>
      </c>
      <c r="C61" s="3" t="str">
        <f t="shared" si="14"/>
        <v>D01</v>
      </c>
      <c r="D61" s="7" t="s">
        <v>51</v>
      </c>
      <c r="E61" s="7" t="s">
        <v>48</v>
      </c>
      <c r="F61" s="7">
        <v>242</v>
      </c>
      <c r="G61" s="8" t="s">
        <v>45</v>
      </c>
      <c r="H61" s="9">
        <f t="shared" si="15"/>
        <v>45773</v>
      </c>
    </row>
    <row r="62" spans="2:16" ht="18" customHeight="1">
      <c r="B62" s="3" t="str">
        <f t="shared" si="13"/>
        <v>N2</v>
      </c>
      <c r="C62" s="3" t="str">
        <f t="shared" si="14"/>
        <v>D01</v>
      </c>
      <c r="D62" s="7" t="s">
        <v>51</v>
      </c>
      <c r="E62" s="7" t="s">
        <v>48</v>
      </c>
      <c r="F62" s="7">
        <v>244</v>
      </c>
      <c r="G62" s="8" t="s">
        <v>45</v>
      </c>
      <c r="H62" s="9">
        <f t="shared" si="15"/>
        <v>45773</v>
      </c>
    </row>
    <row r="63" spans="2:16" ht="18" customHeight="1">
      <c r="B63" s="3" t="str">
        <f t="shared" si="13"/>
        <v>N2</v>
      </c>
      <c r="C63" s="3" t="str">
        <f t="shared" si="14"/>
        <v>D01</v>
      </c>
      <c r="D63" s="7" t="s">
        <v>51</v>
      </c>
      <c r="E63" s="7" t="s">
        <v>48</v>
      </c>
      <c r="F63" s="7">
        <v>243</v>
      </c>
      <c r="G63" s="8" t="s">
        <v>45</v>
      </c>
      <c r="H63" s="9">
        <f t="shared" si="15"/>
        <v>45773</v>
      </c>
    </row>
    <row r="64" spans="2:16" ht="18" customHeight="1">
      <c r="B64" s="3" t="str">
        <f t="shared" si="13"/>
        <v>N2</v>
      </c>
      <c r="C64" s="3" t="str">
        <f t="shared" si="14"/>
        <v>D01</v>
      </c>
      <c r="D64" s="7" t="s">
        <v>51</v>
      </c>
      <c r="E64" s="7" t="s">
        <v>48</v>
      </c>
      <c r="F64" s="7">
        <v>246</v>
      </c>
      <c r="G64" s="8" t="s">
        <v>45</v>
      </c>
      <c r="H64" s="9">
        <f t="shared" si="15"/>
        <v>45773</v>
      </c>
    </row>
    <row r="65" spans="2:8" ht="18" customHeight="1">
      <c r="B65" s="3" t="str">
        <f t="shared" si="13"/>
        <v>N2</v>
      </c>
      <c r="C65" s="3" t="str">
        <f t="shared" si="14"/>
        <v>D01</v>
      </c>
      <c r="D65" s="7" t="s">
        <v>51</v>
      </c>
      <c r="E65" s="7" t="s">
        <v>48</v>
      </c>
      <c r="F65" s="7">
        <v>245</v>
      </c>
      <c r="G65" s="8" t="s">
        <v>45</v>
      </c>
      <c r="H65" s="9">
        <f t="shared" si="15"/>
        <v>45773</v>
      </c>
    </row>
    <row r="66" spans="2:8" ht="18" customHeight="1">
      <c r="B66" s="3" t="str">
        <f t="shared" si="13"/>
        <v>N2</v>
      </c>
      <c r="C66" s="3" t="str">
        <f t="shared" si="14"/>
        <v>D01</v>
      </c>
      <c r="D66" s="7" t="s">
        <v>51</v>
      </c>
      <c r="E66" s="7" t="s">
        <v>48</v>
      </c>
      <c r="F66" s="7">
        <v>240</v>
      </c>
      <c r="G66" s="8" t="s">
        <v>45</v>
      </c>
      <c r="H66" s="9">
        <f t="shared" si="15"/>
        <v>45773</v>
      </c>
    </row>
    <row r="67" spans="2:8" ht="18" customHeight="1">
      <c r="B67" s="3" t="str">
        <f t="shared" si="13"/>
        <v>N2</v>
      </c>
      <c r="C67" s="3" t="str">
        <f t="shared" si="14"/>
        <v>D01</v>
      </c>
      <c r="D67" s="7" t="s">
        <v>51</v>
      </c>
      <c r="E67" s="7" t="s">
        <v>48</v>
      </c>
      <c r="F67" s="7">
        <v>247</v>
      </c>
      <c r="G67" s="8" t="s">
        <v>45</v>
      </c>
      <c r="H67" s="9">
        <f t="shared" si="15"/>
        <v>45773</v>
      </c>
    </row>
    <row r="68" spans="2:8" ht="18" customHeight="1">
      <c r="B68" s="3" t="str">
        <f t="shared" si="13"/>
        <v>N2</v>
      </c>
      <c r="C68" s="3" t="str">
        <f t="shared" si="14"/>
        <v>D01</v>
      </c>
      <c r="D68" s="7" t="s">
        <v>51</v>
      </c>
      <c r="E68" s="7" t="s">
        <v>48</v>
      </c>
      <c r="F68" s="7">
        <v>241</v>
      </c>
      <c r="G68" s="8" t="s">
        <v>45</v>
      </c>
      <c r="H68" s="9">
        <f t="shared" si="15"/>
        <v>45773</v>
      </c>
    </row>
    <row r="69" spans="2:8" ht="18" customHeight="1">
      <c r="B69" s="3" t="str">
        <f t="shared" si="13"/>
        <v>N2</v>
      </c>
      <c r="C69" s="3" t="str">
        <f t="shared" si="14"/>
        <v>D01</v>
      </c>
      <c r="D69" s="7" t="s">
        <v>51</v>
      </c>
      <c r="E69" s="7" t="s">
        <v>48</v>
      </c>
      <c r="F69" s="7">
        <v>242</v>
      </c>
      <c r="G69" s="8" t="s">
        <v>45</v>
      </c>
      <c r="H69" s="9">
        <f t="shared" si="15"/>
        <v>45773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D25"/>
  <sheetViews>
    <sheetView showGridLines="0" zoomScale="75" zoomScaleNormal="75" zoomScaleSheetLayoutView="75" workbookViewId="0">
      <pane xSplit="2" topLeftCell="C1" activePane="topRight" state="frozen"/>
      <selection sqref="A1:XFD1048576"/>
      <selection pane="topRight" activeCell="F23" sqref="F23"/>
    </sheetView>
  </sheetViews>
  <sheetFormatPr defaultColWidth="12.59765625" defaultRowHeight="18" customHeight="1"/>
  <cols>
    <col min="1" max="1" width="2.19921875" style="115" customWidth="1"/>
    <col min="2" max="2" width="20.19921875" style="114" customWidth="1"/>
    <col min="3" max="3" width="8.59765625" style="114" customWidth="1"/>
    <col min="4" max="4" width="9.5" style="114" bestFit="1" customWidth="1"/>
    <col min="5" max="5" width="8.5" style="114" bestFit="1" customWidth="1"/>
    <col min="6" max="6" width="10.19921875" style="114" bestFit="1" customWidth="1"/>
    <col min="7" max="55" width="9.8984375" style="114" customWidth="1"/>
    <col min="56" max="56" width="2.19921875" style="115" customWidth="1"/>
    <col min="57" max="16384" width="12.59765625" style="111"/>
  </cols>
  <sheetData>
    <row r="1" spans="1:56" ht="18" customHeight="1" thickBot="1">
      <c r="A1" s="107"/>
      <c r="B1" s="108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10"/>
      <c r="BA1" s="110"/>
      <c r="BB1" s="110"/>
      <c r="BC1" s="110"/>
      <c r="BD1" s="107"/>
    </row>
    <row r="2" spans="1:56" ht="21.75" customHeight="1">
      <c r="A2" s="112"/>
      <c r="B2" s="133" t="str">
        <f>Input!$B$1 &amp;"" &amp;Input!$C$1 &amp;": " &amp;Input!$C$2</f>
        <v>Route D01: Khayelitsha East - Civic Centre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5"/>
      <c r="BD2" s="112"/>
    </row>
    <row r="3" spans="1:56" ht="21.75" customHeight="1">
      <c r="A3" s="113"/>
      <c r="B3" s="136" t="str">
        <f>Input!$B$3 &amp;" " &amp;TEXT(Input!$C$3,"dd mmm yyyy")</f>
        <v>Timetable effective 26 Apr 2025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2"/>
      <c r="BD3" s="113"/>
    </row>
    <row r="4" spans="1:56" ht="21.75" customHeight="1" thickBot="1">
      <c r="A4" s="112"/>
      <c r="B4" s="137" t="s">
        <v>26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9"/>
      <c r="BD4" s="112"/>
    </row>
    <row r="5" spans="1:56" ht="18" customHeight="1">
      <c r="A5" s="107"/>
      <c r="AA5" s="115"/>
      <c r="AB5" s="115"/>
      <c r="AC5" s="115"/>
      <c r="AD5" s="115"/>
      <c r="AE5" s="115"/>
      <c r="AF5" s="115"/>
      <c r="AG5" s="115"/>
      <c r="AH5" s="115"/>
      <c r="AI5" s="115"/>
      <c r="BD5" s="107"/>
    </row>
    <row r="6" spans="1:56" ht="18" customHeight="1">
      <c r="A6" s="120"/>
      <c r="B6" s="122" t="s">
        <v>36</v>
      </c>
      <c r="C6" s="123">
        <v>0.19791666666666666</v>
      </c>
      <c r="D6" s="123">
        <v>0.2097222222222222</v>
      </c>
      <c r="E6" s="123">
        <v>0.22152777777777777</v>
      </c>
      <c r="F6" s="124">
        <v>0.23333333333333334</v>
      </c>
      <c r="G6" s="124">
        <v>0.24513888888888891</v>
      </c>
      <c r="H6" s="124">
        <v>0.25694444444444448</v>
      </c>
      <c r="I6" s="123">
        <v>0.26875000000000004</v>
      </c>
      <c r="J6" s="123">
        <v>0.28055555555555561</v>
      </c>
      <c r="K6" s="123">
        <v>0.29236111111111118</v>
      </c>
      <c r="L6" s="123">
        <v>0.30416666666666675</v>
      </c>
      <c r="M6" s="123">
        <v>0.31597222222222232</v>
      </c>
      <c r="N6" s="123">
        <v>0.32777777777777789</v>
      </c>
      <c r="O6" s="123">
        <v>0.33958333333333346</v>
      </c>
      <c r="P6" s="123">
        <v>0.35138888888888903</v>
      </c>
      <c r="Q6" s="123">
        <v>0.3631944444444446</v>
      </c>
      <c r="R6" s="123">
        <v>0.37500000000000017</v>
      </c>
      <c r="S6" s="123">
        <v>0.38680555555555574</v>
      </c>
      <c r="T6" s="123">
        <v>0.3986111111111113</v>
      </c>
      <c r="U6" s="123">
        <v>0.42430555555555555</v>
      </c>
      <c r="V6" s="123">
        <v>0.45</v>
      </c>
      <c r="W6" s="123">
        <v>0.47569444444444448</v>
      </c>
      <c r="X6" s="123">
        <v>0.50138888888888888</v>
      </c>
      <c r="Y6" s="123">
        <v>0.52708333333333335</v>
      </c>
      <c r="Z6" s="123">
        <v>0.55277777777777781</v>
      </c>
      <c r="AA6" s="123">
        <v>0.57847222222222228</v>
      </c>
      <c r="AB6" s="123">
        <v>0.60416666666666674</v>
      </c>
      <c r="AC6" s="123">
        <v>0.62847222222222221</v>
      </c>
      <c r="AD6" s="123">
        <v>0.65069444444444446</v>
      </c>
      <c r="AE6" s="123">
        <v>0.66180555555555554</v>
      </c>
      <c r="AF6" s="123">
        <v>0.67291666666666661</v>
      </c>
      <c r="AG6" s="123">
        <v>0.68402777777777768</v>
      </c>
      <c r="AH6" s="123">
        <v>0.69513888888888875</v>
      </c>
      <c r="AI6" s="123">
        <v>0.70624999999999982</v>
      </c>
      <c r="AJ6" s="123">
        <v>0.71736111111111089</v>
      </c>
      <c r="AK6" s="123">
        <v>0.72847222222222197</v>
      </c>
      <c r="AL6" s="123">
        <v>0.73958333333333304</v>
      </c>
      <c r="AM6" s="123">
        <v>0.75069444444444411</v>
      </c>
      <c r="AN6" s="123">
        <v>0.76180555555555518</v>
      </c>
      <c r="AO6" s="123">
        <v>0.77291666666666625</v>
      </c>
      <c r="AP6" s="123">
        <v>0.78402777777777732</v>
      </c>
      <c r="AQ6" s="123">
        <v>0.80833333333333324</v>
      </c>
      <c r="AR6" s="123">
        <v>0.83263888888888893</v>
      </c>
      <c r="AS6" s="123">
        <v>0.8569444444444444</v>
      </c>
      <c r="AT6" s="123">
        <v>0.88124999999999998</v>
      </c>
      <c r="AU6" s="120"/>
      <c r="AV6" s="111"/>
      <c r="AW6" s="111"/>
      <c r="AX6" s="111"/>
      <c r="AY6" s="111"/>
      <c r="AZ6" s="111"/>
      <c r="BA6" s="111"/>
      <c r="BB6" s="111"/>
      <c r="BC6" s="111"/>
      <c r="BD6" s="111"/>
    </row>
    <row r="7" spans="1:56" ht="18" customHeight="1">
      <c r="B7" s="125" t="s">
        <v>38</v>
      </c>
      <c r="C7" s="121">
        <v>0.19999999999999998</v>
      </c>
      <c r="D7" s="121">
        <v>0.21180555555555552</v>
      </c>
      <c r="E7" s="121">
        <v>0.22361111111111109</v>
      </c>
      <c r="F7" s="121">
        <v>0.23541666666666666</v>
      </c>
      <c r="G7" s="121">
        <v>0.24722222222222223</v>
      </c>
      <c r="H7" s="121">
        <v>0.2590277777777778</v>
      </c>
      <c r="I7" s="121">
        <v>0.27083333333333337</v>
      </c>
      <c r="J7" s="121">
        <v>0.28263888888888894</v>
      </c>
      <c r="K7" s="121">
        <v>0.29444444444444451</v>
      </c>
      <c r="L7" s="121">
        <v>0.30625000000000008</v>
      </c>
      <c r="M7" s="121">
        <v>0.31805555555555565</v>
      </c>
      <c r="N7" s="121">
        <v>0.32986111111111122</v>
      </c>
      <c r="O7" s="121">
        <v>0.34166666666666679</v>
      </c>
      <c r="P7" s="121">
        <v>0.35347222222222235</v>
      </c>
      <c r="Q7" s="121">
        <v>0.36527777777777792</v>
      </c>
      <c r="R7" s="121">
        <v>0.37708333333333349</v>
      </c>
      <c r="S7" s="121">
        <v>0.38888888888888906</v>
      </c>
      <c r="T7" s="121">
        <v>0.40069444444444463</v>
      </c>
      <c r="U7" s="121">
        <v>0.42569444444444443</v>
      </c>
      <c r="V7" s="121">
        <f>V6-U6+U7</f>
        <v>0.4513888888888889</v>
      </c>
      <c r="W7" s="121">
        <f t="shared" ref="W7:Z14" si="0">W6-V6+V7</f>
        <v>0.47708333333333336</v>
      </c>
      <c r="X7" s="121">
        <f t="shared" si="0"/>
        <v>0.50277777777777777</v>
      </c>
      <c r="Y7" s="121">
        <f t="shared" si="0"/>
        <v>0.52847222222222223</v>
      </c>
      <c r="Z7" s="121">
        <f t="shared" si="0"/>
        <v>0.5541666666666667</v>
      </c>
      <c r="AA7" s="121">
        <v>0.57986111111111116</v>
      </c>
      <c r="AB7" s="121">
        <v>0.60555555555555562</v>
      </c>
      <c r="AC7" s="121">
        <v>0.62986111111111109</v>
      </c>
      <c r="AD7" s="121">
        <v>0.65208333333333335</v>
      </c>
      <c r="AE7" s="121">
        <v>0.66319444444444442</v>
      </c>
      <c r="AF7" s="121">
        <v>0.67430555555555549</v>
      </c>
      <c r="AG7" s="121">
        <v>0.68541666666666656</v>
      </c>
      <c r="AH7" s="121">
        <v>0.69652777777777763</v>
      </c>
      <c r="AI7" s="121">
        <v>0.70763888888888871</v>
      </c>
      <c r="AJ7" s="121">
        <v>0.71874999999999978</v>
      </c>
      <c r="AK7" s="121">
        <v>0.72986111111111085</v>
      </c>
      <c r="AL7" s="121">
        <v>0.74097222222222192</v>
      </c>
      <c r="AM7" s="121">
        <v>0.75208333333333299</v>
      </c>
      <c r="AN7" s="121">
        <v>0.76319444444444406</v>
      </c>
      <c r="AO7" s="121">
        <v>0.77430555555555514</v>
      </c>
      <c r="AP7" s="121">
        <v>0.78541666666666621</v>
      </c>
      <c r="AQ7" s="121">
        <v>0.80972222222222212</v>
      </c>
      <c r="AR7" s="121">
        <v>0.83402777777777781</v>
      </c>
      <c r="AS7" s="121">
        <v>0.85833333333333328</v>
      </c>
      <c r="AT7" s="121">
        <v>0.88263888888888886</v>
      </c>
      <c r="AU7" s="115"/>
      <c r="AV7" s="111"/>
      <c r="AW7" s="111"/>
      <c r="AX7" s="111"/>
      <c r="AY7" s="111"/>
      <c r="AZ7" s="111"/>
      <c r="BA7" s="111"/>
      <c r="BB7" s="111"/>
      <c r="BC7" s="111"/>
      <c r="BD7" s="111"/>
    </row>
    <row r="8" spans="1:56" ht="18" customHeight="1">
      <c r="A8" s="114"/>
      <c r="B8" s="125" t="s">
        <v>39</v>
      </c>
      <c r="C8" s="121">
        <v>0.20138888888888887</v>
      </c>
      <c r="D8" s="121">
        <v>0.21319444444444441</v>
      </c>
      <c r="E8" s="121">
        <v>0.22499999999999998</v>
      </c>
      <c r="F8" s="121">
        <v>0.23680555555555555</v>
      </c>
      <c r="G8" s="121">
        <v>0.24861111111111112</v>
      </c>
      <c r="H8" s="121">
        <v>0.26041666666666669</v>
      </c>
      <c r="I8" s="121">
        <v>0.27222222222222225</v>
      </c>
      <c r="J8" s="121">
        <v>0.28402777777777782</v>
      </c>
      <c r="K8" s="121">
        <v>0.29583333333333339</v>
      </c>
      <c r="L8" s="121">
        <v>0.30763888888888896</v>
      </c>
      <c r="M8" s="121">
        <v>0.31944444444444453</v>
      </c>
      <c r="N8" s="121">
        <v>0.3312500000000001</v>
      </c>
      <c r="O8" s="121">
        <v>0.34305555555555567</v>
      </c>
      <c r="P8" s="121">
        <v>0.35486111111111124</v>
      </c>
      <c r="Q8" s="121">
        <v>0.36666666666666681</v>
      </c>
      <c r="R8" s="121">
        <v>0.37847222222222238</v>
      </c>
      <c r="S8" s="121">
        <v>0.39027777777777795</v>
      </c>
      <c r="T8" s="121">
        <v>0.40208333333333351</v>
      </c>
      <c r="U8" s="121">
        <v>0.42708333333333331</v>
      </c>
      <c r="V8" s="121">
        <f t="shared" ref="V8:V14" si="1">V7-U7+U8</f>
        <v>0.45277777777777778</v>
      </c>
      <c r="W8" s="121">
        <f t="shared" si="0"/>
        <v>0.47847222222222224</v>
      </c>
      <c r="X8" s="121">
        <f t="shared" si="0"/>
        <v>0.50416666666666665</v>
      </c>
      <c r="Y8" s="121">
        <f t="shared" si="0"/>
        <v>0.52986111111111112</v>
      </c>
      <c r="Z8" s="121">
        <f t="shared" si="0"/>
        <v>0.55555555555555558</v>
      </c>
      <c r="AA8" s="121">
        <v>0.58125000000000004</v>
      </c>
      <c r="AB8" s="121">
        <v>0.60694444444444451</v>
      </c>
      <c r="AC8" s="121">
        <v>0.63124999999999998</v>
      </c>
      <c r="AD8" s="121">
        <v>0.65347222222222223</v>
      </c>
      <c r="AE8" s="121">
        <v>0.6645833333333333</v>
      </c>
      <c r="AF8" s="121">
        <v>0.67569444444444438</v>
      </c>
      <c r="AG8" s="121">
        <v>0.68680555555555545</v>
      </c>
      <c r="AH8" s="121">
        <v>0.69791666666666652</v>
      </c>
      <c r="AI8" s="121">
        <v>0.70902777777777759</v>
      </c>
      <c r="AJ8" s="121">
        <v>0.72013888888888866</v>
      </c>
      <c r="AK8" s="121">
        <v>0.73124999999999973</v>
      </c>
      <c r="AL8" s="121">
        <v>0.74236111111111081</v>
      </c>
      <c r="AM8" s="121">
        <v>0.75347222222222188</v>
      </c>
      <c r="AN8" s="121">
        <v>0.76458333333333295</v>
      </c>
      <c r="AO8" s="121">
        <v>0.77569444444444402</v>
      </c>
      <c r="AP8" s="121">
        <v>0.78680555555555509</v>
      </c>
      <c r="AQ8" s="121">
        <v>0.81111111111111101</v>
      </c>
      <c r="AR8" s="121">
        <v>0.8354166666666667</v>
      </c>
      <c r="AS8" s="121">
        <v>0.85972222222222217</v>
      </c>
      <c r="AT8" s="121">
        <v>0.88402777777777775</v>
      </c>
      <c r="AV8" s="111"/>
      <c r="AW8" s="111"/>
      <c r="AX8" s="111"/>
      <c r="AY8" s="111"/>
      <c r="AZ8" s="111"/>
      <c r="BA8" s="111"/>
      <c r="BB8" s="111"/>
      <c r="BC8" s="111"/>
      <c r="BD8" s="111"/>
    </row>
    <row r="9" spans="1:56" ht="18" customHeight="1">
      <c r="A9" s="114"/>
      <c r="B9" s="125" t="s">
        <v>40</v>
      </c>
      <c r="C9" s="121">
        <v>0.20277777777777781</v>
      </c>
      <c r="D9" s="121">
        <v>0.21458333333333335</v>
      </c>
      <c r="E9" s="121">
        <v>0.22638888888888892</v>
      </c>
      <c r="F9" s="121">
        <v>0.23819444444444449</v>
      </c>
      <c r="G9" s="121">
        <v>0.25000000000000006</v>
      </c>
      <c r="H9" s="121">
        <v>0.26180555555555562</v>
      </c>
      <c r="I9" s="121">
        <v>0.27361111111111119</v>
      </c>
      <c r="J9" s="121">
        <v>0.28541666666666676</v>
      </c>
      <c r="K9" s="121">
        <v>0.29722222222222233</v>
      </c>
      <c r="L9" s="121">
        <v>0.3090277777777779</v>
      </c>
      <c r="M9" s="121">
        <v>0.32083333333333347</v>
      </c>
      <c r="N9" s="121">
        <v>0.33263888888888904</v>
      </c>
      <c r="O9" s="121">
        <v>0.34444444444444461</v>
      </c>
      <c r="P9" s="121">
        <v>0.35625000000000018</v>
      </c>
      <c r="Q9" s="121">
        <v>0.36805555555555575</v>
      </c>
      <c r="R9" s="121">
        <v>0.37986111111111132</v>
      </c>
      <c r="S9" s="121">
        <v>0.39166666666666689</v>
      </c>
      <c r="T9" s="121">
        <v>0.40347222222222245</v>
      </c>
      <c r="U9" s="121">
        <v>0.4284722222222222</v>
      </c>
      <c r="V9" s="121">
        <f t="shared" si="1"/>
        <v>0.45416666666666666</v>
      </c>
      <c r="W9" s="121">
        <f t="shared" si="0"/>
        <v>0.47986111111111113</v>
      </c>
      <c r="X9" s="121">
        <f t="shared" si="0"/>
        <v>0.50555555555555554</v>
      </c>
      <c r="Y9" s="121">
        <f t="shared" si="0"/>
        <v>0.53125</v>
      </c>
      <c r="Z9" s="121">
        <f t="shared" si="0"/>
        <v>0.55694444444444446</v>
      </c>
      <c r="AA9" s="121">
        <v>0.58263888888888893</v>
      </c>
      <c r="AB9" s="121">
        <v>0.60833333333333339</v>
      </c>
      <c r="AC9" s="121">
        <v>0.63263888888888886</v>
      </c>
      <c r="AD9" s="121">
        <v>0.65486111111111112</v>
      </c>
      <c r="AE9" s="121">
        <v>0.66597222222222219</v>
      </c>
      <c r="AF9" s="121">
        <v>0.67708333333333326</v>
      </c>
      <c r="AG9" s="121">
        <v>0.68819444444444433</v>
      </c>
      <c r="AH9" s="121">
        <v>0.6993055555555554</v>
      </c>
      <c r="AI9" s="121">
        <v>0.71041666666666647</v>
      </c>
      <c r="AJ9" s="121">
        <v>0.72152777777777755</v>
      </c>
      <c r="AK9" s="121">
        <v>0.73263888888888862</v>
      </c>
      <c r="AL9" s="121">
        <v>0.74374999999999969</v>
      </c>
      <c r="AM9" s="121">
        <v>0.75486111111111076</v>
      </c>
      <c r="AN9" s="121">
        <v>0.76597222222222183</v>
      </c>
      <c r="AO9" s="121">
        <v>0.7770833333333329</v>
      </c>
      <c r="AP9" s="121">
        <v>0.78819444444444398</v>
      </c>
      <c r="AQ9" s="121">
        <v>0.81249999999999989</v>
      </c>
      <c r="AR9" s="121">
        <v>0.83680555555555558</v>
      </c>
      <c r="AS9" s="121">
        <v>0.86111111111111105</v>
      </c>
      <c r="AT9" s="121">
        <v>0.88541666666666663</v>
      </c>
      <c r="AV9" s="111"/>
      <c r="AW9" s="111"/>
      <c r="AX9" s="111"/>
      <c r="AY9" s="111"/>
      <c r="AZ9" s="111"/>
      <c r="BA9" s="111"/>
      <c r="BB9" s="111"/>
      <c r="BC9" s="111"/>
      <c r="BD9" s="111"/>
    </row>
    <row r="10" spans="1:56" ht="18" customHeight="1">
      <c r="A10" s="114"/>
      <c r="B10" s="125" t="s">
        <v>41</v>
      </c>
      <c r="C10" s="121">
        <v>0.20347222222222219</v>
      </c>
      <c r="D10" s="121">
        <v>0.21527777777777773</v>
      </c>
      <c r="E10" s="121">
        <v>0.2270833333333333</v>
      </c>
      <c r="F10" s="121">
        <v>0.23888888888888887</v>
      </c>
      <c r="G10" s="121">
        <v>0.25069444444444444</v>
      </c>
      <c r="H10" s="121">
        <v>0.26250000000000001</v>
      </c>
      <c r="I10" s="121">
        <v>0.27430555555555558</v>
      </c>
      <c r="J10" s="121">
        <v>0.28611111111111115</v>
      </c>
      <c r="K10" s="121">
        <v>0.29791666666666672</v>
      </c>
      <c r="L10" s="121">
        <v>0.30972222222222229</v>
      </c>
      <c r="M10" s="121">
        <v>0.32152777777777786</v>
      </c>
      <c r="N10" s="121">
        <v>0.33333333333333343</v>
      </c>
      <c r="O10" s="121">
        <v>0.34513888888888899</v>
      </c>
      <c r="P10" s="121">
        <v>0.35694444444444456</v>
      </c>
      <c r="Q10" s="121">
        <v>0.36875000000000013</v>
      </c>
      <c r="R10" s="121">
        <v>0.3805555555555557</v>
      </c>
      <c r="S10" s="121">
        <v>0.39236111111111127</v>
      </c>
      <c r="T10" s="121">
        <v>0.40416666666666684</v>
      </c>
      <c r="U10" s="121">
        <v>0.42986111111111108</v>
      </c>
      <c r="V10" s="121">
        <f t="shared" si="1"/>
        <v>0.45555555555555555</v>
      </c>
      <c r="W10" s="121">
        <f t="shared" si="0"/>
        <v>0.48125000000000001</v>
      </c>
      <c r="X10" s="121">
        <f t="shared" si="0"/>
        <v>0.50694444444444442</v>
      </c>
      <c r="Y10" s="121">
        <f t="shared" si="0"/>
        <v>0.53263888888888888</v>
      </c>
      <c r="Z10" s="121">
        <f t="shared" si="0"/>
        <v>0.55833333333333335</v>
      </c>
      <c r="AA10" s="121">
        <v>0.58402777777777781</v>
      </c>
      <c r="AB10" s="121">
        <v>0.60972222222222228</v>
      </c>
      <c r="AC10" s="121">
        <v>0.63402777777777775</v>
      </c>
      <c r="AD10" s="121">
        <v>0.65625</v>
      </c>
      <c r="AE10" s="121">
        <v>0.66736111111111107</v>
      </c>
      <c r="AF10" s="121">
        <v>0.67847222222222214</v>
      </c>
      <c r="AG10" s="121">
        <v>0.68958333333333321</v>
      </c>
      <c r="AH10" s="121">
        <v>0.70069444444444429</v>
      </c>
      <c r="AI10" s="121">
        <v>0.71180555555555536</v>
      </c>
      <c r="AJ10" s="121">
        <v>0.72291666666666643</v>
      </c>
      <c r="AK10" s="121">
        <v>0.7340277777777775</v>
      </c>
      <c r="AL10" s="121">
        <v>0.74513888888888857</v>
      </c>
      <c r="AM10" s="121">
        <v>0.75624999999999964</v>
      </c>
      <c r="AN10" s="121">
        <v>0.76736111111111072</v>
      </c>
      <c r="AO10" s="121">
        <v>0.77847222222222179</v>
      </c>
      <c r="AP10" s="121">
        <v>0.78958333333333286</v>
      </c>
      <c r="AQ10" s="121">
        <v>0.81388888888888877</v>
      </c>
      <c r="AR10" s="121">
        <v>0.83819444444444446</v>
      </c>
      <c r="AS10" s="121">
        <v>0.86249999999999993</v>
      </c>
      <c r="AT10" s="121">
        <v>0.88680555555555551</v>
      </c>
      <c r="AV10" s="111"/>
      <c r="AW10" s="111"/>
      <c r="AX10" s="111"/>
      <c r="AY10" s="111"/>
      <c r="AZ10" s="111"/>
      <c r="BA10" s="111"/>
      <c r="BB10" s="111"/>
      <c r="BC10" s="111"/>
      <c r="BD10" s="111"/>
    </row>
    <row r="11" spans="1:56" ht="18" customHeight="1">
      <c r="A11" s="107"/>
      <c r="B11" s="125" t="s">
        <v>42</v>
      </c>
      <c r="C11" s="121">
        <v>0.20486111111111113</v>
      </c>
      <c r="D11" s="121">
        <v>0.21666666666666667</v>
      </c>
      <c r="E11" s="121">
        <v>0.22847222222222224</v>
      </c>
      <c r="F11" s="121">
        <v>0.24027777777777781</v>
      </c>
      <c r="G11" s="121">
        <v>0.25208333333333338</v>
      </c>
      <c r="H11" s="121">
        <v>0.26388888888888895</v>
      </c>
      <c r="I11" s="121">
        <v>0.27569444444444452</v>
      </c>
      <c r="J11" s="121">
        <v>0.28750000000000009</v>
      </c>
      <c r="K11" s="121">
        <v>0.29930555555555566</v>
      </c>
      <c r="L11" s="121">
        <v>0.31111111111111123</v>
      </c>
      <c r="M11" s="121">
        <v>0.3229166666666668</v>
      </c>
      <c r="N11" s="121">
        <v>0.33472222222222237</v>
      </c>
      <c r="O11" s="121">
        <v>0.34652777777777793</v>
      </c>
      <c r="P11" s="121">
        <v>0.3583333333333335</v>
      </c>
      <c r="Q11" s="121">
        <v>0.37013888888888907</v>
      </c>
      <c r="R11" s="121">
        <v>0.38194444444444464</v>
      </c>
      <c r="S11" s="121">
        <v>0.39375000000000021</v>
      </c>
      <c r="T11" s="121">
        <v>0.40555555555555578</v>
      </c>
      <c r="U11" s="121">
        <v>0.43125000000000002</v>
      </c>
      <c r="V11" s="121">
        <f t="shared" si="1"/>
        <v>0.45694444444444449</v>
      </c>
      <c r="W11" s="121">
        <f t="shared" si="0"/>
        <v>0.48263888888888895</v>
      </c>
      <c r="X11" s="121">
        <f t="shared" si="0"/>
        <v>0.5083333333333333</v>
      </c>
      <c r="Y11" s="121">
        <f t="shared" si="0"/>
        <v>0.53402777777777777</v>
      </c>
      <c r="Z11" s="121">
        <f t="shared" si="0"/>
        <v>0.55972222222222223</v>
      </c>
      <c r="AA11" s="121">
        <v>0.5854166666666667</v>
      </c>
      <c r="AB11" s="121">
        <v>0.61111111111111116</v>
      </c>
      <c r="AC11" s="121">
        <v>0.63541666666666663</v>
      </c>
      <c r="AD11" s="121">
        <v>0.65763888888888888</v>
      </c>
      <c r="AE11" s="121">
        <v>0.66874999999999996</v>
      </c>
      <c r="AF11" s="121">
        <v>0.67986111111111103</v>
      </c>
      <c r="AG11" s="121">
        <v>0.6909722222222221</v>
      </c>
      <c r="AH11" s="121">
        <v>0.70208333333333317</v>
      </c>
      <c r="AI11" s="121">
        <v>0.71319444444444424</v>
      </c>
      <c r="AJ11" s="121">
        <v>0.72430555555555531</v>
      </c>
      <c r="AK11" s="121">
        <v>0.73541666666666639</v>
      </c>
      <c r="AL11" s="121">
        <v>0.74652777777777746</v>
      </c>
      <c r="AM11" s="121">
        <v>0.75763888888888853</v>
      </c>
      <c r="AN11" s="121">
        <v>0.7687499999999996</v>
      </c>
      <c r="AO11" s="121">
        <v>0.77986111111111067</v>
      </c>
      <c r="AP11" s="121">
        <v>0.79097222222222174</v>
      </c>
      <c r="AQ11" s="121">
        <v>0.81527777777777766</v>
      </c>
      <c r="AR11" s="121">
        <v>0.83958333333333335</v>
      </c>
      <c r="AS11" s="121">
        <v>0.86388888888888882</v>
      </c>
      <c r="AT11" s="121">
        <v>0.8881944444444444</v>
      </c>
      <c r="AU11" s="107"/>
      <c r="AV11" s="111"/>
      <c r="AW11" s="111"/>
      <c r="AX11" s="111"/>
      <c r="AY11" s="111"/>
      <c r="AZ11" s="111"/>
      <c r="BA11" s="111"/>
      <c r="BB11" s="111"/>
      <c r="BC11" s="111"/>
      <c r="BD11" s="111"/>
    </row>
    <row r="12" spans="1:56" ht="18" customHeight="1">
      <c r="A12" s="107"/>
      <c r="B12" s="125" t="s">
        <v>43</v>
      </c>
      <c r="C12" s="121">
        <v>0.20625000000000002</v>
      </c>
      <c r="D12" s="121">
        <v>0.21805555555555556</v>
      </c>
      <c r="E12" s="121">
        <v>0.22986111111111113</v>
      </c>
      <c r="F12" s="121">
        <v>0.2416666666666667</v>
      </c>
      <c r="G12" s="121">
        <v>0.25347222222222227</v>
      </c>
      <c r="H12" s="121">
        <v>0.26527777777777783</v>
      </c>
      <c r="I12" s="121">
        <v>0.2770833333333334</v>
      </c>
      <c r="J12" s="121">
        <v>0.28888888888888897</v>
      </c>
      <c r="K12" s="121">
        <v>0.30069444444444454</v>
      </c>
      <c r="L12" s="121">
        <v>0.31250000000000011</v>
      </c>
      <c r="M12" s="121">
        <v>0.32430555555555568</v>
      </c>
      <c r="N12" s="121">
        <v>0.33611111111111125</v>
      </c>
      <c r="O12" s="121">
        <v>0.34791666666666682</v>
      </c>
      <c r="P12" s="121">
        <v>0.35972222222222239</v>
      </c>
      <c r="Q12" s="121">
        <v>0.37152777777777796</v>
      </c>
      <c r="R12" s="121">
        <v>0.38333333333333353</v>
      </c>
      <c r="S12" s="121">
        <v>0.39513888888888909</v>
      </c>
      <c r="T12" s="121">
        <v>0.40694444444444466</v>
      </c>
      <c r="U12" s="121">
        <v>0.43263888888888891</v>
      </c>
      <c r="V12" s="121">
        <f t="shared" si="1"/>
        <v>0.45833333333333337</v>
      </c>
      <c r="W12" s="121">
        <f t="shared" si="0"/>
        <v>0.48402777777777783</v>
      </c>
      <c r="X12" s="121">
        <f t="shared" si="0"/>
        <v>0.50972222222222219</v>
      </c>
      <c r="Y12" s="121">
        <f t="shared" si="0"/>
        <v>0.53541666666666665</v>
      </c>
      <c r="Z12" s="121">
        <f t="shared" si="0"/>
        <v>0.56111111111111112</v>
      </c>
      <c r="AA12" s="121">
        <v>0.58680555555555558</v>
      </c>
      <c r="AB12" s="121">
        <v>0.61250000000000004</v>
      </c>
      <c r="AC12" s="121">
        <v>0.63680555555555551</v>
      </c>
      <c r="AD12" s="121">
        <v>0.65902777777777777</v>
      </c>
      <c r="AE12" s="121">
        <v>0.67013888888888884</v>
      </c>
      <c r="AF12" s="121">
        <v>0.68124999999999991</v>
      </c>
      <c r="AG12" s="121">
        <v>0.69236111111111098</v>
      </c>
      <c r="AH12" s="121">
        <v>0.70347222222222205</v>
      </c>
      <c r="AI12" s="121">
        <v>0.71458333333333313</v>
      </c>
      <c r="AJ12" s="121">
        <v>0.7256944444444442</v>
      </c>
      <c r="AK12" s="121">
        <v>0.73680555555555527</v>
      </c>
      <c r="AL12" s="121">
        <v>0.74791666666666634</v>
      </c>
      <c r="AM12" s="121">
        <v>0.75902777777777741</v>
      </c>
      <c r="AN12" s="121">
        <v>0.77013888888888848</v>
      </c>
      <c r="AO12" s="121">
        <v>0.78124999999999956</v>
      </c>
      <c r="AP12" s="121">
        <v>0.79236111111111063</v>
      </c>
      <c r="AQ12" s="121">
        <v>0.81666666666666654</v>
      </c>
      <c r="AR12" s="121">
        <v>0.84097222222222223</v>
      </c>
      <c r="AS12" s="121">
        <v>0.8652777777777777</v>
      </c>
      <c r="AT12" s="121">
        <v>0.88958333333333328</v>
      </c>
      <c r="AU12" s="107"/>
      <c r="AV12" s="111"/>
      <c r="AW12" s="111"/>
      <c r="AX12" s="111"/>
      <c r="AY12" s="111"/>
      <c r="AZ12" s="111"/>
      <c r="BA12" s="111"/>
      <c r="BB12" s="111"/>
      <c r="BC12" s="111"/>
      <c r="BD12" s="111"/>
    </row>
    <row r="13" spans="1:56" ht="18" customHeight="1">
      <c r="A13" s="107"/>
      <c r="B13" s="125" t="s">
        <v>44</v>
      </c>
      <c r="C13" s="121">
        <v>0.20833333333333334</v>
      </c>
      <c r="D13" s="121">
        <v>0.22013888888888888</v>
      </c>
      <c r="E13" s="121">
        <v>0.23194444444444445</v>
      </c>
      <c r="F13" s="121">
        <v>0.24375000000000002</v>
      </c>
      <c r="G13" s="121">
        <v>0.25555555555555559</v>
      </c>
      <c r="H13" s="121">
        <v>0.26736111111111116</v>
      </c>
      <c r="I13" s="121">
        <v>0.27916666666666673</v>
      </c>
      <c r="J13" s="121">
        <v>0.2909722222222223</v>
      </c>
      <c r="K13" s="121">
        <v>0.30277777777777787</v>
      </c>
      <c r="L13" s="121">
        <v>0.31458333333333344</v>
      </c>
      <c r="M13" s="121">
        <v>0.32638888888888901</v>
      </c>
      <c r="N13" s="121">
        <v>0.33819444444444458</v>
      </c>
      <c r="O13" s="121">
        <v>0.35000000000000014</v>
      </c>
      <c r="P13" s="121">
        <v>0.36180555555555571</v>
      </c>
      <c r="Q13" s="121">
        <v>0.37361111111111128</v>
      </c>
      <c r="R13" s="121">
        <v>0.38541666666666685</v>
      </c>
      <c r="S13" s="121">
        <v>0.39722222222222242</v>
      </c>
      <c r="T13" s="121">
        <v>0.40902777777777799</v>
      </c>
      <c r="U13" s="121">
        <v>0.43402777777777779</v>
      </c>
      <c r="V13" s="121">
        <f t="shared" si="1"/>
        <v>0.45972222222222225</v>
      </c>
      <c r="W13" s="121">
        <f t="shared" si="0"/>
        <v>0.48541666666666672</v>
      </c>
      <c r="X13" s="121">
        <f t="shared" si="0"/>
        <v>0.51111111111111107</v>
      </c>
      <c r="Y13" s="121">
        <f t="shared" si="0"/>
        <v>0.53680555555555554</v>
      </c>
      <c r="Z13" s="121">
        <f t="shared" si="0"/>
        <v>0.5625</v>
      </c>
      <c r="AA13" s="121">
        <v>0.58819444444444446</v>
      </c>
      <c r="AB13" s="121">
        <v>0.61388888888888893</v>
      </c>
      <c r="AC13" s="121">
        <v>0.6381944444444444</v>
      </c>
      <c r="AD13" s="121">
        <v>0.66041666666666665</v>
      </c>
      <c r="AE13" s="121">
        <v>0.67152777777777772</v>
      </c>
      <c r="AF13" s="121">
        <v>0.6826388888888888</v>
      </c>
      <c r="AG13" s="121">
        <v>0.69374999999999987</v>
      </c>
      <c r="AH13" s="121">
        <v>0.70486111111111094</v>
      </c>
      <c r="AI13" s="121">
        <v>0.71597222222222201</v>
      </c>
      <c r="AJ13" s="121">
        <v>0.72708333333333308</v>
      </c>
      <c r="AK13" s="121">
        <v>0.73819444444444415</v>
      </c>
      <c r="AL13" s="121">
        <v>0.74930555555555522</v>
      </c>
      <c r="AM13" s="121">
        <v>0.7604166666666663</v>
      </c>
      <c r="AN13" s="121">
        <v>0.77152777777777737</v>
      </c>
      <c r="AO13" s="121">
        <v>0.78263888888888844</v>
      </c>
      <c r="AP13" s="121">
        <v>0.79374999999999951</v>
      </c>
      <c r="AQ13" s="121">
        <v>0.81805555555555542</v>
      </c>
      <c r="AR13" s="121">
        <v>0.84236111111111112</v>
      </c>
      <c r="AS13" s="121">
        <v>0.86666666666666659</v>
      </c>
      <c r="AT13" s="121">
        <v>0.89097222222222217</v>
      </c>
      <c r="AU13" s="107"/>
      <c r="AV13" s="111"/>
      <c r="AW13" s="111"/>
      <c r="AX13" s="111"/>
      <c r="AY13" s="111"/>
      <c r="AZ13" s="111"/>
      <c r="BA13" s="111"/>
      <c r="BB13" s="111"/>
      <c r="BC13" s="111"/>
      <c r="BD13" s="111"/>
    </row>
    <row r="14" spans="1:56" ht="18" customHeight="1">
      <c r="A14" s="107"/>
      <c r="B14" s="125" t="s">
        <v>45</v>
      </c>
      <c r="C14" s="121">
        <v>0.25694444444444448</v>
      </c>
      <c r="D14" s="121">
        <v>0.26875000000000004</v>
      </c>
      <c r="E14" s="121">
        <v>0.28055555555555561</v>
      </c>
      <c r="F14" s="121">
        <v>0.29236111111111118</v>
      </c>
      <c r="G14" s="121">
        <v>0.30416666666666675</v>
      </c>
      <c r="H14" s="121">
        <v>0.31597222222222232</v>
      </c>
      <c r="I14" s="121">
        <v>0.32777777777777789</v>
      </c>
      <c r="J14" s="121">
        <v>0.33958333333333346</v>
      </c>
      <c r="K14" s="121">
        <v>0.35138888888888903</v>
      </c>
      <c r="L14" s="121">
        <v>0.3631944444444446</v>
      </c>
      <c r="M14" s="121">
        <v>0.37500000000000017</v>
      </c>
      <c r="N14" s="121">
        <v>0.38680555555555574</v>
      </c>
      <c r="O14" s="121">
        <v>0.3986111111111113</v>
      </c>
      <c r="P14" s="121">
        <v>0.41041666666666687</v>
      </c>
      <c r="Q14" s="121">
        <v>0.42222222222222244</v>
      </c>
      <c r="R14" s="121">
        <v>0.43402777777777801</v>
      </c>
      <c r="S14" s="121">
        <v>0.44583333333333358</v>
      </c>
      <c r="T14" s="121">
        <v>0.45763888888888915</v>
      </c>
      <c r="U14" s="121">
        <v>0.46597222222222223</v>
      </c>
      <c r="V14" s="121">
        <f t="shared" si="1"/>
        <v>0.4916666666666667</v>
      </c>
      <c r="W14" s="121">
        <f t="shared" si="0"/>
        <v>0.51736111111111116</v>
      </c>
      <c r="X14" s="121">
        <f t="shared" si="0"/>
        <v>0.54305555555555551</v>
      </c>
      <c r="Y14" s="121">
        <f t="shared" si="0"/>
        <v>0.56874999999999998</v>
      </c>
      <c r="Z14" s="121">
        <f t="shared" si="0"/>
        <v>0.59444444444444444</v>
      </c>
      <c r="AA14" s="121">
        <v>0.62013888888888891</v>
      </c>
      <c r="AB14" s="121">
        <v>0.64583333333333337</v>
      </c>
      <c r="AC14" s="121">
        <v>0.67013888888888884</v>
      </c>
      <c r="AD14" s="121">
        <v>0.69236111111111109</v>
      </c>
      <c r="AE14" s="121">
        <v>0.70347222222222217</v>
      </c>
      <c r="AF14" s="121">
        <v>0.71458333333333324</v>
      </c>
      <c r="AG14" s="121">
        <v>0.72569444444444431</v>
      </c>
      <c r="AH14" s="121">
        <v>0.73680555555555538</v>
      </c>
      <c r="AI14" s="121">
        <v>0.74791666666666645</v>
      </c>
      <c r="AJ14" s="121">
        <v>0.75902777777777752</v>
      </c>
      <c r="AK14" s="121">
        <v>0.7701388888888886</v>
      </c>
      <c r="AL14" s="121">
        <v>0.78124999999999967</v>
      </c>
      <c r="AM14" s="121">
        <v>0.79236111111111074</v>
      </c>
      <c r="AN14" s="121">
        <v>0.80347222222222181</v>
      </c>
      <c r="AO14" s="121">
        <v>0.81458333333333288</v>
      </c>
      <c r="AP14" s="121">
        <v>0.82569444444444395</v>
      </c>
      <c r="AQ14" s="121">
        <v>0.84999999999999987</v>
      </c>
      <c r="AR14" s="121">
        <v>0.87430555555555556</v>
      </c>
      <c r="AS14" s="121">
        <v>0.89861111111111103</v>
      </c>
      <c r="AT14" s="121">
        <v>0.92291666666666661</v>
      </c>
      <c r="AU14" s="107"/>
      <c r="AV14" s="111"/>
      <c r="AW14" s="111"/>
      <c r="AX14" s="111"/>
      <c r="AY14" s="111"/>
      <c r="AZ14" s="111"/>
      <c r="BA14" s="111"/>
      <c r="BB14" s="111"/>
      <c r="BC14" s="111"/>
      <c r="BD14" s="111"/>
    </row>
    <row r="15" spans="1:56" ht="18" customHeight="1">
      <c r="A15" s="107"/>
      <c r="B15" s="140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07"/>
      <c r="BA15" s="111"/>
      <c r="BB15" s="111"/>
      <c r="BC15" s="111"/>
      <c r="BD15" s="111"/>
    </row>
    <row r="16" spans="1:56" ht="18" customHeight="1">
      <c r="A16" s="129"/>
      <c r="B16" s="130" t="s">
        <v>45</v>
      </c>
      <c r="C16" s="124">
        <v>0.26041666666666669</v>
      </c>
      <c r="D16" s="124">
        <v>0.27222222222222225</v>
      </c>
      <c r="E16" s="124">
        <v>0.28402777777777782</v>
      </c>
      <c r="F16" s="128">
        <v>0.29583333333333339</v>
      </c>
      <c r="G16" s="124">
        <v>0.30763888888888896</v>
      </c>
      <c r="H16" s="124">
        <v>0.31944444444444453</v>
      </c>
      <c r="I16" s="124">
        <v>0.3312500000000001</v>
      </c>
      <c r="J16" s="124">
        <v>0.34305555555555567</v>
      </c>
      <c r="K16" s="124">
        <v>0.35486111111111124</v>
      </c>
      <c r="L16" s="124">
        <v>0.36666666666666681</v>
      </c>
      <c r="M16" s="124">
        <v>0.39027777777777795</v>
      </c>
      <c r="N16" s="124">
        <v>0.41388888888888908</v>
      </c>
      <c r="O16" s="124">
        <v>0.4437500000000002</v>
      </c>
      <c r="P16" s="124">
        <v>0.46944444444444444</v>
      </c>
      <c r="Q16" s="124">
        <v>0.49513888888888868</v>
      </c>
      <c r="R16" s="124">
        <v>0.52083333333333293</v>
      </c>
      <c r="S16" s="124">
        <v>0.54652777777777717</v>
      </c>
      <c r="T16" s="124">
        <v>0.57222222222222141</v>
      </c>
      <c r="U16" s="124">
        <v>0.59791666666666565</v>
      </c>
      <c r="V16" s="124">
        <v>0.60486111111111007</v>
      </c>
      <c r="W16" s="124">
        <v>0.61597222222222225</v>
      </c>
      <c r="X16" s="124">
        <v>0.62708333333333333</v>
      </c>
      <c r="Y16" s="124">
        <v>0.6381944444444444</v>
      </c>
      <c r="Z16" s="124">
        <v>0.64930555555555547</v>
      </c>
      <c r="AA16" s="124">
        <v>0.66249999999999998</v>
      </c>
      <c r="AB16" s="124">
        <v>0.67361111111111105</v>
      </c>
      <c r="AC16" s="124">
        <v>0.68472222222222212</v>
      </c>
      <c r="AD16" s="124">
        <v>0.69583333333333319</v>
      </c>
      <c r="AE16" s="124">
        <v>0.70694444444444426</v>
      </c>
      <c r="AF16" s="124">
        <v>0.71805555555555534</v>
      </c>
      <c r="AG16" s="124">
        <v>0.72916666666666641</v>
      </c>
      <c r="AH16" s="124">
        <v>0.74027777777777748</v>
      </c>
      <c r="AI16" s="124">
        <v>0.75138888888888855</v>
      </c>
      <c r="AJ16" s="124">
        <v>0.76249999999999962</v>
      </c>
      <c r="AK16" s="124">
        <v>0.77361111111111069</v>
      </c>
      <c r="AL16" s="124">
        <v>0.78472222222222177</v>
      </c>
      <c r="AM16" s="124">
        <v>0.79583333333333284</v>
      </c>
      <c r="AN16" s="124">
        <v>0.80694444444444391</v>
      </c>
      <c r="AO16" s="124">
        <v>0.81805555555555498</v>
      </c>
      <c r="AP16" s="124">
        <v>0.82916666666666605</v>
      </c>
      <c r="AQ16" s="124">
        <v>0.85486111111111107</v>
      </c>
      <c r="AR16" s="124">
        <v>0.87916666666666676</v>
      </c>
      <c r="AS16" s="124">
        <v>0.90347222222222223</v>
      </c>
      <c r="AT16" s="124">
        <v>0.92777777777777781</v>
      </c>
      <c r="AU16" s="129"/>
      <c r="AV16" s="111"/>
      <c r="AW16" s="111"/>
      <c r="AX16" s="111"/>
      <c r="AY16" s="111"/>
      <c r="AZ16" s="111"/>
      <c r="BA16" s="111"/>
      <c r="BB16" s="111"/>
      <c r="BC16" s="111"/>
      <c r="BD16" s="111"/>
    </row>
    <row r="17" spans="1:56" ht="18" customHeight="1">
      <c r="A17" s="107"/>
      <c r="B17" s="118" t="s">
        <v>44</v>
      </c>
      <c r="C17" s="128">
        <v>0.28125</v>
      </c>
      <c r="D17" s="128">
        <v>0.29305555555555557</v>
      </c>
      <c r="E17" s="128">
        <v>0.30486111111111114</v>
      </c>
      <c r="F17" s="128">
        <v>0.31666666666666671</v>
      </c>
      <c r="G17" s="128">
        <v>0.32847222222222228</v>
      </c>
      <c r="H17" s="128">
        <v>0.34027777777777785</v>
      </c>
      <c r="I17" s="128">
        <v>0.35208333333333341</v>
      </c>
      <c r="J17" s="128">
        <v>0.36388888888888898</v>
      </c>
      <c r="K17" s="128">
        <v>0.37569444444444455</v>
      </c>
      <c r="L17" s="128">
        <v>0.38750000000000012</v>
      </c>
      <c r="M17" s="128">
        <v>0.41111111111111126</v>
      </c>
      <c r="N17" s="128">
        <v>0.4347222222222224</v>
      </c>
      <c r="O17" s="128">
        <v>0.46458333333333351</v>
      </c>
      <c r="P17" s="128">
        <v>0.49027777777777776</v>
      </c>
      <c r="Q17" s="128">
        <v>0.51597222222222205</v>
      </c>
      <c r="R17" s="128">
        <v>0.5416666666666663</v>
      </c>
      <c r="S17" s="128">
        <v>0.56736111111111054</v>
      </c>
      <c r="T17" s="128">
        <v>0.59305555555555478</v>
      </c>
      <c r="U17" s="128">
        <v>0.61875000000000002</v>
      </c>
      <c r="V17" s="128">
        <v>0.63888888888888895</v>
      </c>
      <c r="W17" s="128">
        <v>0.65000000000000113</v>
      </c>
      <c r="X17" s="128">
        <v>0.6611111111111122</v>
      </c>
      <c r="Y17" s="128">
        <v>0.67222222222222328</v>
      </c>
      <c r="Z17" s="128">
        <v>0.68333333333333435</v>
      </c>
      <c r="AA17" s="128">
        <v>0.69652777777777886</v>
      </c>
      <c r="AB17" s="128">
        <v>0.70763888888888993</v>
      </c>
      <c r="AC17" s="128">
        <v>0.718750000000001</v>
      </c>
      <c r="AD17" s="128">
        <v>0.72986111111111207</v>
      </c>
      <c r="AE17" s="128">
        <v>0.74097222222222314</v>
      </c>
      <c r="AF17" s="128">
        <v>0.75208333333333421</v>
      </c>
      <c r="AG17" s="128">
        <v>0.76319444444444529</v>
      </c>
      <c r="AH17" s="128">
        <v>0.77430555555555636</v>
      </c>
      <c r="AI17" s="128">
        <v>0.78541666666666743</v>
      </c>
      <c r="AJ17" s="128">
        <v>0.7965277777777785</v>
      </c>
      <c r="AK17" s="128">
        <v>0.80763888888888957</v>
      </c>
      <c r="AL17" s="128">
        <v>0.81875000000000064</v>
      </c>
      <c r="AM17" s="128">
        <v>0.82986111111111172</v>
      </c>
      <c r="AN17" s="128">
        <v>0.84097222222222279</v>
      </c>
      <c r="AO17" s="128">
        <v>0.85208333333333386</v>
      </c>
      <c r="AP17" s="128">
        <v>0.86319444444444493</v>
      </c>
      <c r="AQ17" s="128">
        <v>0.87152777777777779</v>
      </c>
      <c r="AR17" s="128">
        <v>0.89583333333333348</v>
      </c>
      <c r="AS17" s="128">
        <v>0.92013888888888895</v>
      </c>
      <c r="AT17" s="128">
        <v>0.94444444444444453</v>
      </c>
      <c r="AU17" s="107"/>
      <c r="AV17" s="111"/>
      <c r="AW17" s="111"/>
      <c r="AX17" s="111"/>
      <c r="AY17" s="111"/>
      <c r="AZ17" s="111"/>
      <c r="BA17" s="111"/>
      <c r="BB17" s="111"/>
      <c r="BC17" s="111"/>
      <c r="BD17" s="111"/>
    </row>
    <row r="18" spans="1:56" ht="18" customHeight="1">
      <c r="A18" s="107"/>
      <c r="B18" s="118" t="s">
        <v>43</v>
      </c>
      <c r="C18" s="128">
        <v>0.28194444444444444</v>
      </c>
      <c r="D18" s="128">
        <v>0.29375000000000001</v>
      </c>
      <c r="E18" s="128">
        <v>0.30555555555555558</v>
      </c>
      <c r="F18" s="128">
        <v>0.31736111111111115</v>
      </c>
      <c r="G18" s="128">
        <v>0.32916666666666672</v>
      </c>
      <c r="H18" s="128">
        <v>0.34097222222222229</v>
      </c>
      <c r="I18" s="128">
        <v>0.35277777777777786</v>
      </c>
      <c r="J18" s="128">
        <v>0.36458333333333343</v>
      </c>
      <c r="K18" s="128">
        <v>0.37638888888888899</v>
      </c>
      <c r="L18" s="128">
        <v>0.38819444444444456</v>
      </c>
      <c r="M18" s="128">
        <v>0.4118055555555557</v>
      </c>
      <c r="N18" s="128">
        <v>0.43541666666666684</v>
      </c>
      <c r="O18" s="128">
        <v>0.46527777777777796</v>
      </c>
      <c r="P18" s="128">
        <v>0.4909722222222222</v>
      </c>
      <c r="Q18" s="128">
        <v>0.5166666666666665</v>
      </c>
      <c r="R18" s="128">
        <v>0.54236111111111074</v>
      </c>
      <c r="S18" s="128">
        <v>0.56805555555555498</v>
      </c>
      <c r="T18" s="128">
        <v>0.59374999999999922</v>
      </c>
      <c r="U18" s="128">
        <v>0.61944444444444446</v>
      </c>
      <c r="V18" s="128">
        <v>0.64027777777777783</v>
      </c>
      <c r="W18" s="128">
        <v>0.65138888888889002</v>
      </c>
      <c r="X18" s="128">
        <v>0.66250000000000109</v>
      </c>
      <c r="Y18" s="128">
        <v>0.67361111111111216</v>
      </c>
      <c r="Z18" s="128">
        <v>0.68472222222222323</v>
      </c>
      <c r="AA18" s="128">
        <v>0.69791666666666774</v>
      </c>
      <c r="AB18" s="128">
        <v>0.70902777777777881</v>
      </c>
      <c r="AC18" s="128">
        <v>0.72013888888888988</v>
      </c>
      <c r="AD18" s="128">
        <v>0.73125000000000095</v>
      </c>
      <c r="AE18" s="128">
        <v>0.74236111111111203</v>
      </c>
      <c r="AF18" s="128">
        <v>0.7534722222222231</v>
      </c>
      <c r="AG18" s="128">
        <v>0.76458333333333417</v>
      </c>
      <c r="AH18" s="128">
        <v>0.77569444444444524</v>
      </c>
      <c r="AI18" s="128">
        <v>0.78680555555555631</v>
      </c>
      <c r="AJ18" s="128">
        <v>0.79791666666666738</v>
      </c>
      <c r="AK18" s="128">
        <v>0.80902777777777846</v>
      </c>
      <c r="AL18" s="128">
        <v>0.82013888888888953</v>
      </c>
      <c r="AM18" s="128">
        <v>0.8312500000000006</v>
      </c>
      <c r="AN18" s="128">
        <v>0.84236111111111167</v>
      </c>
      <c r="AO18" s="128">
        <v>0.85347222222222274</v>
      </c>
      <c r="AP18" s="128">
        <v>0.86458333333333381</v>
      </c>
      <c r="AQ18" s="128">
        <v>0.87291666666666667</v>
      </c>
      <c r="AR18" s="128">
        <v>0.89722222222222237</v>
      </c>
      <c r="AS18" s="128">
        <v>0.92152777777777783</v>
      </c>
      <c r="AT18" s="128">
        <v>0.94583333333333341</v>
      </c>
      <c r="AU18" s="107"/>
      <c r="AV18" s="111"/>
      <c r="AW18" s="111"/>
      <c r="AX18" s="111"/>
      <c r="AY18" s="111"/>
      <c r="AZ18" s="111"/>
      <c r="BA18" s="111"/>
      <c r="BB18" s="111"/>
      <c r="BC18" s="111"/>
      <c r="BD18" s="111"/>
    </row>
    <row r="19" spans="1:56" ht="18" customHeight="1">
      <c r="A19" s="107"/>
      <c r="B19" s="118" t="s">
        <v>42</v>
      </c>
      <c r="C19" s="128">
        <v>0.28333333333333333</v>
      </c>
      <c r="D19" s="128">
        <v>0.2951388888888889</v>
      </c>
      <c r="E19" s="128">
        <v>0.30694444444444446</v>
      </c>
      <c r="F19" s="128">
        <v>0.31875000000000003</v>
      </c>
      <c r="G19" s="128">
        <v>0.3305555555555556</v>
      </c>
      <c r="H19" s="128">
        <v>0.34236111111111117</v>
      </c>
      <c r="I19" s="128">
        <v>0.35416666666666674</v>
      </c>
      <c r="J19" s="128">
        <v>0.36597222222222231</v>
      </c>
      <c r="K19" s="128">
        <v>0.37777777777777788</v>
      </c>
      <c r="L19" s="128">
        <v>0.38958333333333345</v>
      </c>
      <c r="M19" s="128">
        <v>0.41319444444444459</v>
      </c>
      <c r="N19" s="128">
        <v>0.43680555555555572</v>
      </c>
      <c r="O19" s="128">
        <v>0.46666666666666684</v>
      </c>
      <c r="P19" s="128">
        <v>0.49236111111111108</v>
      </c>
      <c r="Q19" s="128">
        <v>0.51805555555555538</v>
      </c>
      <c r="R19" s="128">
        <v>0.54374999999999962</v>
      </c>
      <c r="S19" s="128">
        <v>0.56944444444444386</v>
      </c>
      <c r="T19" s="128">
        <v>0.59513888888888811</v>
      </c>
      <c r="U19" s="128">
        <v>0.62083333333333335</v>
      </c>
      <c r="V19" s="128">
        <v>0.64166666666666672</v>
      </c>
      <c r="W19" s="128">
        <v>0.6527777777777789</v>
      </c>
      <c r="X19" s="128">
        <v>0.66388888888888997</v>
      </c>
      <c r="Y19" s="128">
        <v>0.67500000000000104</v>
      </c>
      <c r="Z19" s="128">
        <v>0.68611111111111212</v>
      </c>
      <c r="AA19" s="128">
        <v>0.69930555555555662</v>
      </c>
      <c r="AB19" s="128">
        <v>0.7104166666666677</v>
      </c>
      <c r="AC19" s="128">
        <v>0.72152777777777877</v>
      </c>
      <c r="AD19" s="128">
        <v>0.73263888888888984</v>
      </c>
      <c r="AE19" s="128">
        <v>0.74375000000000091</v>
      </c>
      <c r="AF19" s="128">
        <v>0.75486111111111198</v>
      </c>
      <c r="AG19" s="128">
        <v>0.76597222222222305</v>
      </c>
      <c r="AH19" s="128">
        <v>0.77708333333333413</v>
      </c>
      <c r="AI19" s="128">
        <v>0.7881944444444452</v>
      </c>
      <c r="AJ19" s="128">
        <v>0.79930555555555627</v>
      </c>
      <c r="AK19" s="128">
        <v>0.81041666666666734</v>
      </c>
      <c r="AL19" s="128">
        <v>0.82152777777777841</v>
      </c>
      <c r="AM19" s="128">
        <v>0.83263888888888948</v>
      </c>
      <c r="AN19" s="128">
        <v>0.84375000000000056</v>
      </c>
      <c r="AO19" s="128">
        <v>0.85486111111111163</v>
      </c>
      <c r="AP19" s="128">
        <v>0.8659722222222227</v>
      </c>
      <c r="AQ19" s="128">
        <v>0.87430555555555556</v>
      </c>
      <c r="AR19" s="128">
        <v>0.89861111111111125</v>
      </c>
      <c r="AS19" s="128">
        <v>0.92291666666666672</v>
      </c>
      <c r="AT19" s="128">
        <v>0.9472222222222223</v>
      </c>
      <c r="AU19" s="107"/>
      <c r="AV19" s="111"/>
      <c r="AW19" s="111"/>
      <c r="AX19" s="111"/>
      <c r="AY19" s="111"/>
      <c r="AZ19" s="111"/>
      <c r="BA19" s="111"/>
      <c r="BB19" s="111"/>
      <c r="BC19" s="111"/>
      <c r="BD19" s="111"/>
    </row>
    <row r="20" spans="1:56" ht="18" customHeight="1">
      <c r="A20" s="107"/>
      <c r="B20" s="118" t="s">
        <v>41</v>
      </c>
      <c r="C20" s="128">
        <v>0.28472222222222221</v>
      </c>
      <c r="D20" s="128">
        <v>0.29652777777777778</v>
      </c>
      <c r="E20" s="128">
        <v>0.30833333333333335</v>
      </c>
      <c r="F20" s="128">
        <v>0.32013888888888892</v>
      </c>
      <c r="G20" s="128">
        <v>0.33194444444444449</v>
      </c>
      <c r="H20" s="128">
        <v>0.34375000000000006</v>
      </c>
      <c r="I20" s="128">
        <v>0.35555555555555562</v>
      </c>
      <c r="J20" s="128">
        <v>0.36736111111111119</v>
      </c>
      <c r="K20" s="128">
        <v>0.37916666666666676</v>
      </c>
      <c r="L20" s="128">
        <v>0.39097222222222233</v>
      </c>
      <c r="M20" s="128">
        <v>0.41458333333333347</v>
      </c>
      <c r="N20" s="128">
        <v>0.43819444444444461</v>
      </c>
      <c r="O20" s="128">
        <v>0.46805555555555572</v>
      </c>
      <c r="P20" s="128">
        <v>0.49374999999999997</v>
      </c>
      <c r="Q20" s="128">
        <v>0.51944444444444426</v>
      </c>
      <c r="R20" s="128">
        <v>0.54513888888888851</v>
      </c>
      <c r="S20" s="128">
        <v>0.57083333333333275</v>
      </c>
      <c r="T20" s="128">
        <v>0.59652777777777699</v>
      </c>
      <c r="U20" s="128">
        <v>0.62222222222222223</v>
      </c>
      <c r="V20" s="128">
        <v>0.64236111111111105</v>
      </c>
      <c r="W20" s="128">
        <v>0.65347222222222323</v>
      </c>
      <c r="X20" s="128">
        <v>0.6645833333333343</v>
      </c>
      <c r="Y20" s="128">
        <v>0.67569444444444537</v>
      </c>
      <c r="Z20" s="128">
        <v>0.68680555555555645</v>
      </c>
      <c r="AA20" s="128">
        <v>0.70000000000000095</v>
      </c>
      <c r="AB20" s="128">
        <v>0.71111111111111203</v>
      </c>
      <c r="AC20" s="128">
        <v>0.7222222222222231</v>
      </c>
      <c r="AD20" s="128">
        <v>0.73333333333333417</v>
      </c>
      <c r="AE20" s="128">
        <v>0.74444444444444524</v>
      </c>
      <c r="AF20" s="128">
        <v>0.75555555555555631</v>
      </c>
      <c r="AG20" s="128">
        <v>0.76666666666666738</v>
      </c>
      <c r="AH20" s="128">
        <v>0.77777777777777846</v>
      </c>
      <c r="AI20" s="128">
        <v>0.78888888888888953</v>
      </c>
      <c r="AJ20" s="128">
        <v>0.8000000000000006</v>
      </c>
      <c r="AK20" s="128">
        <v>0.81111111111111167</v>
      </c>
      <c r="AL20" s="128">
        <v>0.82222222222222274</v>
      </c>
      <c r="AM20" s="128">
        <v>0.83333333333333381</v>
      </c>
      <c r="AN20" s="128">
        <v>0.84444444444444489</v>
      </c>
      <c r="AO20" s="128">
        <v>0.85555555555555596</v>
      </c>
      <c r="AP20" s="128">
        <v>0.86666666666666703</v>
      </c>
      <c r="AQ20" s="128">
        <v>0.87569444444444444</v>
      </c>
      <c r="AR20" s="128">
        <v>0.90000000000000013</v>
      </c>
      <c r="AS20" s="128">
        <v>0.9243055555555556</v>
      </c>
      <c r="AT20" s="128">
        <v>0.94861111111111118</v>
      </c>
      <c r="AU20" s="107"/>
      <c r="AV20" s="111"/>
      <c r="AW20" s="111"/>
      <c r="AX20" s="111"/>
      <c r="AY20" s="111"/>
      <c r="AZ20" s="111"/>
      <c r="BA20" s="111"/>
      <c r="BB20" s="111"/>
      <c r="BC20" s="111"/>
      <c r="BD20" s="111"/>
    </row>
    <row r="21" spans="1:56" ht="18" customHeight="1">
      <c r="A21" s="107"/>
      <c r="B21" s="118" t="s">
        <v>40</v>
      </c>
      <c r="C21" s="128">
        <v>0.28611111111111115</v>
      </c>
      <c r="D21" s="128">
        <v>0.29791666666666672</v>
      </c>
      <c r="E21" s="128">
        <v>0.30972222222222229</v>
      </c>
      <c r="F21" s="128">
        <v>0.32152777777777786</v>
      </c>
      <c r="G21" s="128">
        <v>0.33333333333333343</v>
      </c>
      <c r="H21" s="128">
        <v>0.34513888888888899</v>
      </c>
      <c r="I21" s="128">
        <v>0.35694444444444456</v>
      </c>
      <c r="J21" s="128">
        <v>0.36875000000000013</v>
      </c>
      <c r="K21" s="128">
        <v>0.3805555555555557</v>
      </c>
      <c r="L21" s="128">
        <v>0.39236111111111127</v>
      </c>
      <c r="M21" s="128">
        <v>0.41597222222222241</v>
      </c>
      <c r="N21" s="128">
        <v>0.43958333333333355</v>
      </c>
      <c r="O21" s="128">
        <v>0.46944444444444466</v>
      </c>
      <c r="P21" s="128">
        <v>0.49513888888888891</v>
      </c>
      <c r="Q21" s="128">
        <v>0.52083333333333326</v>
      </c>
      <c r="R21" s="128">
        <v>0.5465277777777775</v>
      </c>
      <c r="S21" s="128">
        <v>0.57222222222222174</v>
      </c>
      <c r="T21" s="128">
        <v>0.59791666666666599</v>
      </c>
      <c r="U21" s="128">
        <v>0.62361111111111112</v>
      </c>
      <c r="V21" s="128">
        <v>0.64374999999999993</v>
      </c>
      <c r="W21" s="128">
        <v>0.65486111111111212</v>
      </c>
      <c r="X21" s="128">
        <v>0.66597222222222319</v>
      </c>
      <c r="Y21" s="128">
        <v>0.67708333333333426</v>
      </c>
      <c r="Z21" s="128">
        <v>0.68819444444444533</v>
      </c>
      <c r="AA21" s="128">
        <v>0.70138888888888984</v>
      </c>
      <c r="AB21" s="128">
        <v>0.71250000000000091</v>
      </c>
      <c r="AC21" s="128">
        <v>0.72361111111111198</v>
      </c>
      <c r="AD21" s="128">
        <v>0.73472222222222305</v>
      </c>
      <c r="AE21" s="128">
        <v>0.74583333333333413</v>
      </c>
      <c r="AF21" s="128">
        <v>0.7569444444444452</v>
      </c>
      <c r="AG21" s="128">
        <v>0.76805555555555627</v>
      </c>
      <c r="AH21" s="128">
        <v>0.77916666666666734</v>
      </c>
      <c r="AI21" s="128">
        <v>0.79027777777777841</v>
      </c>
      <c r="AJ21" s="128">
        <v>0.80138888888888948</v>
      </c>
      <c r="AK21" s="128">
        <v>0.81250000000000056</v>
      </c>
      <c r="AL21" s="128">
        <v>0.82361111111111163</v>
      </c>
      <c r="AM21" s="128">
        <v>0.8347222222222227</v>
      </c>
      <c r="AN21" s="128">
        <v>0.84583333333333377</v>
      </c>
      <c r="AO21" s="128">
        <v>0.85694444444444484</v>
      </c>
      <c r="AP21" s="128">
        <v>0.86805555555555591</v>
      </c>
      <c r="AQ21" s="128">
        <v>0.87708333333333333</v>
      </c>
      <c r="AR21" s="128">
        <v>0.90138888888888902</v>
      </c>
      <c r="AS21" s="128">
        <v>0.92569444444444449</v>
      </c>
      <c r="AT21" s="128">
        <v>0.95000000000000007</v>
      </c>
      <c r="AU21" s="107"/>
      <c r="AV21" s="111"/>
      <c r="AW21" s="111"/>
      <c r="AX21" s="111"/>
      <c r="AY21" s="111"/>
      <c r="AZ21" s="111"/>
      <c r="BA21" s="111"/>
      <c r="BB21" s="111"/>
      <c r="BC21" s="111"/>
      <c r="BD21" s="111"/>
    </row>
    <row r="22" spans="1:56" ht="18" customHeight="1">
      <c r="A22" s="107"/>
      <c r="B22" s="118" t="s">
        <v>39</v>
      </c>
      <c r="C22" s="128">
        <v>0.28750000000000003</v>
      </c>
      <c r="D22" s="128">
        <v>0.2993055555555556</v>
      </c>
      <c r="E22" s="128">
        <v>0.31111111111111117</v>
      </c>
      <c r="F22" s="128">
        <v>0.32291666666666674</v>
      </c>
      <c r="G22" s="128">
        <v>0.33472222222222231</v>
      </c>
      <c r="H22" s="128">
        <v>0.34652777777777788</v>
      </c>
      <c r="I22" s="128">
        <v>0.35833333333333345</v>
      </c>
      <c r="J22" s="128">
        <v>0.37013888888888902</v>
      </c>
      <c r="K22" s="128">
        <v>0.38194444444444459</v>
      </c>
      <c r="L22" s="128">
        <v>0.39375000000000016</v>
      </c>
      <c r="M22" s="128">
        <v>0.41736111111111129</v>
      </c>
      <c r="N22" s="128">
        <v>0.44097222222222243</v>
      </c>
      <c r="O22" s="128">
        <v>0.47083333333333355</v>
      </c>
      <c r="P22" s="128">
        <v>0.49652777777777779</v>
      </c>
      <c r="Q22" s="128">
        <v>0.52222222222222214</v>
      </c>
      <c r="R22" s="128">
        <v>0.54791666666666639</v>
      </c>
      <c r="S22" s="128">
        <v>0.57361111111111063</v>
      </c>
      <c r="T22" s="128">
        <v>0.59930555555555487</v>
      </c>
      <c r="U22" s="128">
        <v>0.625</v>
      </c>
      <c r="V22" s="128">
        <v>0.64513888888888882</v>
      </c>
      <c r="W22" s="128">
        <v>0.656250000000001</v>
      </c>
      <c r="X22" s="128">
        <v>0.66736111111111207</v>
      </c>
      <c r="Y22" s="128">
        <v>0.67847222222222314</v>
      </c>
      <c r="Z22" s="128">
        <v>0.68958333333333421</v>
      </c>
      <c r="AA22" s="128">
        <v>0.70277777777777872</v>
      </c>
      <c r="AB22" s="128">
        <v>0.71388888888888979</v>
      </c>
      <c r="AC22" s="128">
        <v>0.72500000000000087</v>
      </c>
      <c r="AD22" s="128">
        <v>0.73611111111111194</v>
      </c>
      <c r="AE22" s="128">
        <v>0.74722222222222301</v>
      </c>
      <c r="AF22" s="128">
        <v>0.75833333333333408</v>
      </c>
      <c r="AG22" s="128">
        <v>0.76944444444444515</v>
      </c>
      <c r="AH22" s="128">
        <v>0.78055555555555622</v>
      </c>
      <c r="AI22" s="128">
        <v>0.7916666666666673</v>
      </c>
      <c r="AJ22" s="128">
        <v>0.80277777777777837</v>
      </c>
      <c r="AK22" s="128">
        <v>0.81388888888888944</v>
      </c>
      <c r="AL22" s="128">
        <v>0.82500000000000051</v>
      </c>
      <c r="AM22" s="128">
        <v>0.83611111111111158</v>
      </c>
      <c r="AN22" s="128">
        <v>0.84722222222222265</v>
      </c>
      <c r="AO22" s="128">
        <v>0.85833333333333373</v>
      </c>
      <c r="AP22" s="128">
        <v>0.8694444444444448</v>
      </c>
      <c r="AQ22" s="128">
        <v>0.87847222222222221</v>
      </c>
      <c r="AR22" s="128">
        <v>0.9027777777777779</v>
      </c>
      <c r="AS22" s="128">
        <v>0.92708333333333337</v>
      </c>
      <c r="AT22" s="128">
        <v>0.95138888888888895</v>
      </c>
      <c r="AU22" s="107"/>
      <c r="AV22" s="111"/>
      <c r="AW22" s="111"/>
      <c r="AX22" s="111"/>
      <c r="AY22" s="111"/>
      <c r="AZ22" s="111"/>
      <c r="BA22" s="111"/>
      <c r="BB22" s="111"/>
      <c r="BC22" s="111"/>
      <c r="BD22" s="111"/>
    </row>
    <row r="23" spans="1:56" ht="18" customHeight="1">
      <c r="A23" s="107"/>
      <c r="B23" s="118" t="s">
        <v>38</v>
      </c>
      <c r="C23" s="128">
        <v>0.28888888888888892</v>
      </c>
      <c r="D23" s="128">
        <v>0.30069444444444449</v>
      </c>
      <c r="E23" s="128">
        <v>0.31250000000000006</v>
      </c>
      <c r="F23" s="128">
        <v>0.32430555555555562</v>
      </c>
      <c r="G23" s="128">
        <v>0.33611111111111119</v>
      </c>
      <c r="H23" s="128">
        <v>0.34791666666666676</v>
      </c>
      <c r="I23" s="128">
        <v>0.35972222222222233</v>
      </c>
      <c r="J23" s="128">
        <v>0.3715277777777779</v>
      </c>
      <c r="K23" s="128">
        <v>0.38333333333333347</v>
      </c>
      <c r="L23" s="128">
        <v>0.39513888888888904</v>
      </c>
      <c r="M23" s="128">
        <v>0.41875000000000018</v>
      </c>
      <c r="N23" s="128">
        <v>0.44236111111111132</v>
      </c>
      <c r="O23" s="128">
        <v>0.47222222222222243</v>
      </c>
      <c r="P23" s="128">
        <v>0.49791666666666667</v>
      </c>
      <c r="Q23" s="128">
        <v>0.52361111111111103</v>
      </c>
      <c r="R23" s="128">
        <v>0.54930555555555527</v>
      </c>
      <c r="S23" s="128">
        <v>0.57499999999999951</v>
      </c>
      <c r="T23" s="128">
        <v>0.60069444444444375</v>
      </c>
      <c r="U23" s="128">
        <v>0.62638888888888888</v>
      </c>
      <c r="V23" s="128">
        <v>0.64722222222222225</v>
      </c>
      <c r="W23" s="128">
        <v>0.65833333333333444</v>
      </c>
      <c r="X23" s="128">
        <v>0.66944444444444551</v>
      </c>
      <c r="Y23" s="128">
        <v>0.68055555555555658</v>
      </c>
      <c r="Z23" s="128">
        <v>0.69166666666666765</v>
      </c>
      <c r="AA23" s="128">
        <v>0.70486111111111216</v>
      </c>
      <c r="AB23" s="128">
        <v>0.71597222222222323</v>
      </c>
      <c r="AC23" s="128">
        <v>0.7270833333333343</v>
      </c>
      <c r="AD23" s="128">
        <v>0.73819444444444537</v>
      </c>
      <c r="AE23" s="128">
        <v>0.74930555555555645</v>
      </c>
      <c r="AF23" s="128">
        <v>0.76041666666666752</v>
      </c>
      <c r="AG23" s="128">
        <v>0.77152777777777859</v>
      </c>
      <c r="AH23" s="128">
        <v>0.78263888888888966</v>
      </c>
      <c r="AI23" s="128">
        <v>0.79375000000000073</v>
      </c>
      <c r="AJ23" s="128">
        <v>0.8048611111111118</v>
      </c>
      <c r="AK23" s="128">
        <v>0.81597222222222288</v>
      </c>
      <c r="AL23" s="128">
        <v>0.82708333333333395</v>
      </c>
      <c r="AM23" s="128">
        <v>0.83819444444444502</v>
      </c>
      <c r="AN23" s="128">
        <v>0.84930555555555609</v>
      </c>
      <c r="AO23" s="128">
        <v>0.86041666666666716</v>
      </c>
      <c r="AP23" s="128">
        <v>0.87152777777777823</v>
      </c>
      <c r="AQ23" s="128">
        <v>0.87986111111111109</v>
      </c>
      <c r="AR23" s="128">
        <v>0.90416666666666679</v>
      </c>
      <c r="AS23" s="128">
        <v>0.92847222222222225</v>
      </c>
      <c r="AT23" s="128">
        <v>0.95277777777777783</v>
      </c>
      <c r="AU23" s="107"/>
      <c r="AV23" s="111"/>
      <c r="AW23" s="111"/>
      <c r="AX23" s="111"/>
      <c r="AY23" s="111"/>
      <c r="AZ23" s="111"/>
      <c r="BA23" s="111"/>
      <c r="BB23" s="111"/>
      <c r="BC23" s="111"/>
      <c r="BD23" s="111"/>
    </row>
    <row r="24" spans="1:56" ht="18" customHeight="1">
      <c r="A24" s="107"/>
      <c r="B24" s="118" t="s">
        <v>36</v>
      </c>
      <c r="C24" s="128">
        <v>0.2902777777777778</v>
      </c>
      <c r="D24" s="128">
        <v>0.30208333333333337</v>
      </c>
      <c r="E24" s="128">
        <v>0.31388888888888894</v>
      </c>
      <c r="F24" s="128">
        <v>0.32569444444444451</v>
      </c>
      <c r="G24" s="128">
        <v>0.33750000000000008</v>
      </c>
      <c r="H24" s="128">
        <v>0.34930555555555565</v>
      </c>
      <c r="I24" s="128">
        <v>0.36111111111111122</v>
      </c>
      <c r="J24" s="128">
        <v>0.37291666666666679</v>
      </c>
      <c r="K24" s="128">
        <v>0.38472222222222235</v>
      </c>
      <c r="L24" s="128">
        <v>0.39652777777777792</v>
      </c>
      <c r="M24" s="128">
        <v>0.42013888888888906</v>
      </c>
      <c r="N24" s="128">
        <v>0.4437500000000002</v>
      </c>
      <c r="O24" s="128">
        <v>0.47361111111111132</v>
      </c>
      <c r="P24" s="128">
        <v>0.49930555555555556</v>
      </c>
      <c r="Q24" s="128">
        <v>0.52499999999999991</v>
      </c>
      <c r="R24" s="128">
        <v>0.55069444444444415</v>
      </c>
      <c r="S24" s="128">
        <v>0.5763888888888884</v>
      </c>
      <c r="T24" s="128">
        <v>0.60208333333333264</v>
      </c>
      <c r="U24" s="128">
        <v>0.62777777777777777</v>
      </c>
      <c r="V24" s="128">
        <v>0.64861111111111114</v>
      </c>
      <c r="W24" s="128">
        <v>0.65972222222222332</v>
      </c>
      <c r="X24" s="128">
        <v>0.67083333333333439</v>
      </c>
      <c r="Y24" s="128">
        <v>0.68194444444444546</v>
      </c>
      <c r="Z24" s="128">
        <v>0.69305555555555654</v>
      </c>
      <c r="AA24" s="128">
        <v>0.70625000000000104</v>
      </c>
      <c r="AB24" s="128">
        <v>0.71736111111111212</v>
      </c>
      <c r="AC24" s="128">
        <v>0.72847222222222319</v>
      </c>
      <c r="AD24" s="128">
        <v>0.73958333333333426</v>
      </c>
      <c r="AE24" s="128">
        <v>0.75069444444444533</v>
      </c>
      <c r="AF24" s="128">
        <v>0.7618055555555564</v>
      </c>
      <c r="AG24" s="128">
        <v>0.77291666666666747</v>
      </c>
      <c r="AH24" s="128">
        <v>0.78402777777777855</v>
      </c>
      <c r="AI24" s="128">
        <v>0.79513888888888962</v>
      </c>
      <c r="AJ24" s="128">
        <v>0.80625000000000069</v>
      </c>
      <c r="AK24" s="128">
        <v>0.81736111111111176</v>
      </c>
      <c r="AL24" s="128">
        <v>0.82847222222222283</v>
      </c>
      <c r="AM24" s="128">
        <v>0.8395833333333339</v>
      </c>
      <c r="AN24" s="128">
        <v>0.85069444444444497</v>
      </c>
      <c r="AO24" s="128">
        <v>0.86180555555555605</v>
      </c>
      <c r="AP24" s="128">
        <v>0.87291666666666712</v>
      </c>
      <c r="AQ24" s="128">
        <v>0.88055555555555554</v>
      </c>
      <c r="AR24" s="128">
        <v>0.90486111111111123</v>
      </c>
      <c r="AS24" s="128">
        <v>0.9291666666666667</v>
      </c>
      <c r="AT24" s="128">
        <v>0.95347222222222228</v>
      </c>
      <c r="AU24" s="107"/>
      <c r="AV24" s="111"/>
      <c r="AW24" s="111"/>
      <c r="AX24" s="111"/>
      <c r="AY24" s="111"/>
      <c r="AZ24" s="111"/>
      <c r="BA24" s="111"/>
      <c r="BB24" s="111"/>
      <c r="BC24" s="111"/>
      <c r="BD24" s="111"/>
    </row>
    <row r="25" spans="1:56" ht="18" customHeight="1">
      <c r="A25" s="107"/>
      <c r="BD25" s="107"/>
    </row>
  </sheetData>
  <pageMargins left="0.7" right="0.7" top="0.75" bottom="0.75" header="0" footer="0"/>
  <pageSetup paperSize="8" scale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H25"/>
  <sheetViews>
    <sheetView showGridLines="0" tabSelected="1" zoomScale="75" zoomScaleNormal="75" zoomScaleSheetLayoutView="75" workbookViewId="0">
      <pane xSplit="2" topLeftCell="C1" activePane="topRight" state="frozen"/>
      <selection activeCell="G21" sqref="G21"/>
      <selection pane="topRight" activeCell="G18" sqref="G18"/>
    </sheetView>
  </sheetViews>
  <sheetFormatPr defaultColWidth="12.59765625" defaultRowHeight="18" customHeight="1"/>
  <cols>
    <col min="1" max="1" width="2.19921875" style="115" customWidth="1"/>
    <col min="2" max="2" width="20.19921875" style="114" customWidth="1"/>
    <col min="3" max="3" width="8.59765625" style="114" customWidth="1"/>
    <col min="4" max="4" width="9.5" style="114" bestFit="1" customWidth="1"/>
    <col min="5" max="5" width="8.5" style="114" bestFit="1" customWidth="1"/>
    <col min="6" max="6" width="10.19921875" style="114" bestFit="1" customWidth="1"/>
    <col min="7" max="33" width="9.8984375" style="114" customWidth="1"/>
    <col min="34" max="34" width="2.19921875" style="115" customWidth="1"/>
    <col min="35" max="16384" width="12.59765625" style="114"/>
  </cols>
  <sheetData>
    <row r="1" spans="1:34" s="110" customFormat="1" ht="18" customHeight="1" thickBot="1">
      <c r="A1" s="107"/>
      <c r="B1" s="108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H1" s="107"/>
    </row>
    <row r="2" spans="1:34" s="141" customFormat="1" ht="21.75" customHeight="1">
      <c r="A2" s="112"/>
      <c r="B2" s="133" t="str">
        <f>'D01 (Mon-Fri)'!B2</f>
        <v>Route D01: Khayelitsha East - Civic Centre</v>
      </c>
      <c r="C2" s="134"/>
      <c r="D2" s="134"/>
      <c r="E2" s="145"/>
      <c r="F2" s="145"/>
      <c r="G2" s="134"/>
      <c r="H2" s="134"/>
      <c r="I2" s="145"/>
      <c r="J2" s="134"/>
      <c r="K2" s="134"/>
      <c r="L2" s="145"/>
      <c r="M2" s="134"/>
      <c r="N2" s="134"/>
      <c r="O2" s="145"/>
      <c r="P2" s="134"/>
      <c r="Q2" s="134"/>
      <c r="R2" s="145"/>
      <c r="S2" s="134"/>
      <c r="T2" s="134"/>
      <c r="U2" s="145"/>
      <c r="V2" s="134"/>
      <c r="W2" s="134"/>
      <c r="X2" s="145"/>
      <c r="Y2" s="134"/>
      <c r="Z2" s="134"/>
      <c r="AA2" s="134"/>
      <c r="AB2" s="134"/>
      <c r="AC2" s="134"/>
      <c r="AD2" s="134"/>
      <c r="AE2" s="134"/>
      <c r="AF2" s="134"/>
      <c r="AG2" s="135"/>
      <c r="AH2" s="112"/>
    </row>
    <row r="3" spans="1:34" s="142" customFormat="1" ht="21.75" customHeight="1">
      <c r="A3" s="113"/>
      <c r="B3" s="136" t="str">
        <f>'D01 (Mon-Fri)'!B3</f>
        <v>Timetable effective 26 Apr 2025</v>
      </c>
      <c r="C3" s="131"/>
      <c r="D3" s="131"/>
      <c r="E3" s="131"/>
      <c r="F3" s="146"/>
      <c r="G3" s="131"/>
      <c r="H3" s="131"/>
      <c r="I3" s="146"/>
      <c r="J3" s="131"/>
      <c r="K3" s="131"/>
      <c r="L3" s="146"/>
      <c r="M3" s="131"/>
      <c r="N3" s="131"/>
      <c r="O3" s="146"/>
      <c r="P3" s="131"/>
      <c r="Q3" s="131"/>
      <c r="R3" s="146"/>
      <c r="S3" s="131"/>
      <c r="T3" s="131"/>
      <c r="U3" s="146"/>
      <c r="V3" s="131"/>
      <c r="W3" s="131"/>
      <c r="X3" s="146"/>
      <c r="Y3" s="131"/>
      <c r="Z3" s="131"/>
      <c r="AA3" s="131"/>
      <c r="AB3" s="131"/>
      <c r="AC3" s="131"/>
      <c r="AD3" s="131"/>
      <c r="AE3" s="131"/>
      <c r="AF3" s="131"/>
      <c r="AG3" s="132"/>
      <c r="AH3" s="113"/>
    </row>
    <row r="4" spans="1:34" s="141" customFormat="1" ht="21.75" customHeight="1" thickBot="1">
      <c r="A4" s="112"/>
      <c r="B4" s="137" t="s">
        <v>58</v>
      </c>
      <c r="C4" s="138"/>
      <c r="D4" s="138"/>
      <c r="E4" s="147"/>
      <c r="F4" s="147"/>
      <c r="G4" s="138"/>
      <c r="H4" s="138"/>
      <c r="I4" s="147"/>
      <c r="J4" s="138"/>
      <c r="K4" s="138"/>
      <c r="L4" s="147"/>
      <c r="M4" s="138"/>
      <c r="N4" s="138"/>
      <c r="O4" s="147"/>
      <c r="P4" s="138"/>
      <c r="Q4" s="138"/>
      <c r="R4" s="147"/>
      <c r="S4" s="138"/>
      <c r="T4" s="138"/>
      <c r="U4" s="147"/>
      <c r="V4" s="138"/>
      <c r="W4" s="138"/>
      <c r="X4" s="147"/>
      <c r="Y4" s="138"/>
      <c r="Z4" s="138"/>
      <c r="AA4" s="138"/>
      <c r="AB4" s="138"/>
      <c r="AC4" s="138"/>
      <c r="AD4" s="138"/>
      <c r="AE4" s="138"/>
      <c r="AF4" s="138"/>
      <c r="AG4" s="139"/>
      <c r="AH4" s="112"/>
    </row>
    <row r="5" spans="1:34" ht="18" customHeight="1">
      <c r="A5" s="107"/>
      <c r="AH5" s="107"/>
    </row>
    <row r="6" spans="1:34" s="143" customFormat="1" ht="18" customHeight="1">
      <c r="A6" s="120"/>
      <c r="B6" s="130" t="s">
        <v>36</v>
      </c>
      <c r="C6" s="123" t="s">
        <v>59</v>
      </c>
      <c r="D6" s="123" t="s">
        <v>60</v>
      </c>
      <c r="E6" s="123" t="s">
        <v>61</v>
      </c>
      <c r="F6" s="123" t="s">
        <v>62</v>
      </c>
      <c r="G6" s="123" t="s">
        <v>63</v>
      </c>
      <c r="H6" s="123" t="s">
        <v>64</v>
      </c>
      <c r="I6" s="123" t="s">
        <v>65</v>
      </c>
      <c r="J6" s="123" t="s">
        <v>66</v>
      </c>
      <c r="K6" s="123" t="s">
        <v>67</v>
      </c>
      <c r="L6" s="123" t="s">
        <v>68</v>
      </c>
      <c r="M6" s="123" t="s">
        <v>69</v>
      </c>
      <c r="N6" s="123" t="s">
        <v>70</v>
      </c>
      <c r="O6" s="123" t="s">
        <v>71</v>
      </c>
      <c r="P6" s="123" t="s">
        <v>72</v>
      </c>
      <c r="Q6" s="123" t="s">
        <v>73</v>
      </c>
      <c r="R6" s="123" t="s">
        <v>74</v>
      </c>
      <c r="S6" s="123" t="s">
        <v>75</v>
      </c>
      <c r="T6" s="123" t="s">
        <v>76</v>
      </c>
      <c r="U6" s="123" t="s">
        <v>77</v>
      </c>
      <c r="V6" s="123" t="s">
        <v>78</v>
      </c>
      <c r="W6" s="123" t="s">
        <v>79</v>
      </c>
      <c r="X6" s="123" t="s">
        <v>80</v>
      </c>
      <c r="Y6" s="123" t="s">
        <v>81</v>
      </c>
      <c r="Z6" s="123" t="s">
        <v>82</v>
      </c>
      <c r="AA6" s="123" t="s">
        <v>83</v>
      </c>
      <c r="AB6" s="123" t="s">
        <v>84</v>
      </c>
      <c r="AC6" s="123" t="s">
        <v>85</v>
      </c>
      <c r="AD6" s="120"/>
    </row>
    <row r="7" spans="1:34" ht="18" customHeight="1">
      <c r="B7" s="118" t="s">
        <v>38</v>
      </c>
      <c r="C7" s="121" t="s">
        <v>86</v>
      </c>
      <c r="D7" s="121" t="s">
        <v>87</v>
      </c>
      <c r="E7" s="121" t="s">
        <v>88</v>
      </c>
      <c r="F7" s="121" t="s">
        <v>89</v>
      </c>
      <c r="G7" s="121" t="s">
        <v>90</v>
      </c>
      <c r="H7" s="121" t="s">
        <v>91</v>
      </c>
      <c r="I7" s="121" t="s">
        <v>92</v>
      </c>
      <c r="J7" s="121" t="s">
        <v>93</v>
      </c>
      <c r="K7" s="121" t="s">
        <v>94</v>
      </c>
      <c r="L7" s="121" t="s">
        <v>95</v>
      </c>
      <c r="M7" s="121" t="s">
        <v>96</v>
      </c>
      <c r="N7" s="121" t="s">
        <v>97</v>
      </c>
      <c r="O7" s="121" t="s">
        <v>98</v>
      </c>
      <c r="P7" s="121" t="s">
        <v>99</v>
      </c>
      <c r="Q7" s="121" t="s">
        <v>100</v>
      </c>
      <c r="R7" s="121" t="s">
        <v>101</v>
      </c>
      <c r="S7" s="121" t="s">
        <v>102</v>
      </c>
      <c r="T7" s="121" t="s">
        <v>103</v>
      </c>
      <c r="U7" s="121" t="s">
        <v>104</v>
      </c>
      <c r="V7" s="121" t="s">
        <v>105</v>
      </c>
      <c r="W7" s="121" t="s">
        <v>106</v>
      </c>
      <c r="X7" s="121" t="s">
        <v>107</v>
      </c>
      <c r="Y7" s="121" t="s">
        <v>108</v>
      </c>
      <c r="Z7" s="121" t="s">
        <v>109</v>
      </c>
      <c r="AA7" s="121" t="s">
        <v>110</v>
      </c>
      <c r="AB7" s="121" t="s">
        <v>111</v>
      </c>
      <c r="AC7" s="121" t="s">
        <v>112</v>
      </c>
      <c r="AD7" s="115"/>
      <c r="AH7" s="114"/>
    </row>
    <row r="8" spans="1:34" ht="18" customHeight="1">
      <c r="B8" s="118" t="s">
        <v>39</v>
      </c>
      <c r="C8" s="121" t="s">
        <v>113</v>
      </c>
      <c r="D8" s="121" t="s">
        <v>114</v>
      </c>
      <c r="E8" s="121" t="s">
        <v>115</v>
      </c>
      <c r="F8" s="121" t="s">
        <v>116</v>
      </c>
      <c r="G8" s="121" t="s">
        <v>117</v>
      </c>
      <c r="H8" s="121" t="s">
        <v>118</v>
      </c>
      <c r="I8" s="121" t="s">
        <v>119</v>
      </c>
      <c r="J8" s="121" t="s">
        <v>120</v>
      </c>
      <c r="K8" s="121" t="s">
        <v>121</v>
      </c>
      <c r="L8" s="121" t="s">
        <v>122</v>
      </c>
      <c r="M8" s="121" t="s">
        <v>123</v>
      </c>
      <c r="N8" s="121" t="s">
        <v>124</v>
      </c>
      <c r="O8" s="121" t="s">
        <v>125</v>
      </c>
      <c r="P8" s="121" t="s">
        <v>126</v>
      </c>
      <c r="Q8" s="121" t="s">
        <v>127</v>
      </c>
      <c r="R8" s="121" t="s">
        <v>128</v>
      </c>
      <c r="S8" s="121" t="s">
        <v>129</v>
      </c>
      <c r="T8" s="121" t="s">
        <v>130</v>
      </c>
      <c r="U8" s="121" t="s">
        <v>131</v>
      </c>
      <c r="V8" s="121" t="s">
        <v>132</v>
      </c>
      <c r="W8" s="121" t="s">
        <v>133</v>
      </c>
      <c r="X8" s="121" t="s">
        <v>134</v>
      </c>
      <c r="Y8" s="121" t="s">
        <v>135</v>
      </c>
      <c r="Z8" s="121" t="s">
        <v>136</v>
      </c>
      <c r="AA8" s="121" t="s">
        <v>137</v>
      </c>
      <c r="AB8" s="121" t="s">
        <v>138</v>
      </c>
      <c r="AC8" s="121" t="s">
        <v>139</v>
      </c>
      <c r="AD8" s="115"/>
      <c r="AH8" s="114"/>
    </row>
    <row r="9" spans="1:34" ht="18" customHeight="1">
      <c r="A9" s="114"/>
      <c r="B9" s="118" t="s">
        <v>40</v>
      </c>
      <c r="C9" s="121" t="s">
        <v>140</v>
      </c>
      <c r="D9" s="121" t="s">
        <v>141</v>
      </c>
      <c r="E9" s="121" t="s">
        <v>142</v>
      </c>
      <c r="F9" s="121" t="s">
        <v>143</v>
      </c>
      <c r="G9" s="121" t="s">
        <v>144</v>
      </c>
      <c r="H9" s="121" t="s">
        <v>145</v>
      </c>
      <c r="I9" s="121" t="s">
        <v>146</v>
      </c>
      <c r="J9" s="121" t="s">
        <v>147</v>
      </c>
      <c r="K9" s="121" t="s">
        <v>148</v>
      </c>
      <c r="L9" s="121" t="s">
        <v>149</v>
      </c>
      <c r="M9" s="121" t="s">
        <v>150</v>
      </c>
      <c r="N9" s="121" t="s">
        <v>151</v>
      </c>
      <c r="O9" s="121" t="s">
        <v>152</v>
      </c>
      <c r="P9" s="121" t="s">
        <v>153</v>
      </c>
      <c r="Q9" s="121" t="s">
        <v>154</v>
      </c>
      <c r="R9" s="121" t="s">
        <v>155</v>
      </c>
      <c r="S9" s="121" t="s">
        <v>156</v>
      </c>
      <c r="T9" s="121" t="s">
        <v>157</v>
      </c>
      <c r="U9" s="121" t="s">
        <v>158</v>
      </c>
      <c r="V9" s="121" t="s">
        <v>159</v>
      </c>
      <c r="W9" s="121" t="s">
        <v>160</v>
      </c>
      <c r="X9" s="121" t="s">
        <v>161</v>
      </c>
      <c r="Y9" s="121" t="s">
        <v>162</v>
      </c>
      <c r="Z9" s="121" t="s">
        <v>163</v>
      </c>
      <c r="AA9" s="121" t="s">
        <v>164</v>
      </c>
      <c r="AB9" s="121" t="s">
        <v>165</v>
      </c>
      <c r="AC9" s="121" t="s">
        <v>166</v>
      </c>
      <c r="AH9" s="114"/>
    </row>
    <row r="10" spans="1:34" ht="18" customHeight="1">
      <c r="A10" s="114"/>
      <c r="B10" s="118" t="s">
        <v>41</v>
      </c>
      <c r="C10" s="121" t="s">
        <v>167</v>
      </c>
      <c r="D10" s="121" t="s">
        <v>168</v>
      </c>
      <c r="E10" s="121" t="s">
        <v>169</v>
      </c>
      <c r="F10" s="121" t="s">
        <v>170</v>
      </c>
      <c r="G10" s="121" t="s">
        <v>171</v>
      </c>
      <c r="H10" s="121" t="s">
        <v>172</v>
      </c>
      <c r="I10" s="121" t="s">
        <v>173</v>
      </c>
      <c r="J10" s="121" t="s">
        <v>174</v>
      </c>
      <c r="K10" s="121" t="s">
        <v>175</v>
      </c>
      <c r="L10" s="121" t="s">
        <v>176</v>
      </c>
      <c r="M10" s="121" t="s">
        <v>177</v>
      </c>
      <c r="N10" s="121" t="s">
        <v>178</v>
      </c>
      <c r="O10" s="121" t="s">
        <v>179</v>
      </c>
      <c r="P10" s="121" t="s">
        <v>180</v>
      </c>
      <c r="Q10" s="121" t="s">
        <v>181</v>
      </c>
      <c r="R10" s="121" t="s">
        <v>182</v>
      </c>
      <c r="S10" s="121" t="s">
        <v>183</v>
      </c>
      <c r="T10" s="121" t="s">
        <v>184</v>
      </c>
      <c r="U10" s="121" t="s">
        <v>185</v>
      </c>
      <c r="V10" s="121" t="s">
        <v>186</v>
      </c>
      <c r="W10" s="121" t="s">
        <v>187</v>
      </c>
      <c r="X10" s="121" t="s">
        <v>188</v>
      </c>
      <c r="Y10" s="121" t="s">
        <v>189</v>
      </c>
      <c r="Z10" s="121" t="s">
        <v>190</v>
      </c>
      <c r="AA10" s="121" t="s">
        <v>191</v>
      </c>
      <c r="AB10" s="121" t="s">
        <v>192</v>
      </c>
      <c r="AC10" s="121" t="s">
        <v>193</v>
      </c>
      <c r="AH10" s="114"/>
    </row>
    <row r="11" spans="1:34" ht="18" customHeight="1">
      <c r="A11" s="114"/>
      <c r="B11" s="118" t="s">
        <v>42</v>
      </c>
      <c r="C11" s="121" t="s">
        <v>194</v>
      </c>
      <c r="D11" s="121" t="s">
        <v>195</v>
      </c>
      <c r="E11" s="121" t="s">
        <v>196</v>
      </c>
      <c r="F11" s="121" t="s">
        <v>197</v>
      </c>
      <c r="G11" s="121" t="s">
        <v>198</v>
      </c>
      <c r="H11" s="121" t="s">
        <v>199</v>
      </c>
      <c r="I11" s="121" t="s">
        <v>200</v>
      </c>
      <c r="J11" s="121" t="s">
        <v>201</v>
      </c>
      <c r="K11" s="121" t="s">
        <v>202</v>
      </c>
      <c r="L11" s="121" t="s">
        <v>203</v>
      </c>
      <c r="M11" s="121" t="s">
        <v>204</v>
      </c>
      <c r="N11" s="121" t="s">
        <v>205</v>
      </c>
      <c r="O11" s="121" t="s">
        <v>206</v>
      </c>
      <c r="P11" s="121" t="s">
        <v>207</v>
      </c>
      <c r="Q11" s="121" t="s">
        <v>208</v>
      </c>
      <c r="R11" s="121" t="s">
        <v>209</v>
      </c>
      <c r="S11" s="121" t="s">
        <v>210</v>
      </c>
      <c r="T11" s="121" t="s">
        <v>211</v>
      </c>
      <c r="U11" s="121" t="s">
        <v>212</v>
      </c>
      <c r="V11" s="121" t="s">
        <v>213</v>
      </c>
      <c r="W11" s="121" t="s">
        <v>214</v>
      </c>
      <c r="X11" s="121" t="s">
        <v>215</v>
      </c>
      <c r="Y11" s="121" t="s">
        <v>216</v>
      </c>
      <c r="Z11" s="121" t="s">
        <v>217</v>
      </c>
      <c r="AA11" s="121" t="s">
        <v>218</v>
      </c>
      <c r="AB11" s="121" t="s">
        <v>219</v>
      </c>
      <c r="AC11" s="121" t="s">
        <v>220</v>
      </c>
      <c r="AH11" s="114"/>
    </row>
    <row r="12" spans="1:34" ht="18" customHeight="1">
      <c r="A12" s="107"/>
      <c r="B12" s="118" t="s">
        <v>43</v>
      </c>
      <c r="C12" s="121" t="s">
        <v>221</v>
      </c>
      <c r="D12" s="121" t="s">
        <v>222</v>
      </c>
      <c r="E12" s="121" t="s">
        <v>223</v>
      </c>
      <c r="F12" s="121" t="s">
        <v>224</v>
      </c>
      <c r="G12" s="121" t="s">
        <v>225</v>
      </c>
      <c r="H12" s="121" t="s">
        <v>226</v>
      </c>
      <c r="I12" s="121" t="s">
        <v>227</v>
      </c>
      <c r="J12" s="121" t="s">
        <v>228</v>
      </c>
      <c r="K12" s="121" t="s">
        <v>229</v>
      </c>
      <c r="L12" s="121" t="s">
        <v>230</v>
      </c>
      <c r="M12" s="121" t="s">
        <v>231</v>
      </c>
      <c r="N12" s="121" t="s">
        <v>232</v>
      </c>
      <c r="O12" s="121" t="s">
        <v>233</v>
      </c>
      <c r="P12" s="121" t="s">
        <v>234</v>
      </c>
      <c r="Q12" s="121" t="s">
        <v>235</v>
      </c>
      <c r="R12" s="121" t="s">
        <v>236</v>
      </c>
      <c r="S12" s="121" t="s">
        <v>237</v>
      </c>
      <c r="T12" s="121" t="s">
        <v>238</v>
      </c>
      <c r="U12" s="121" t="s">
        <v>239</v>
      </c>
      <c r="V12" s="121" t="s">
        <v>240</v>
      </c>
      <c r="W12" s="121" t="s">
        <v>241</v>
      </c>
      <c r="X12" s="121" t="s">
        <v>242</v>
      </c>
      <c r="Y12" s="121" t="s">
        <v>243</v>
      </c>
      <c r="Z12" s="121" t="s">
        <v>244</v>
      </c>
      <c r="AA12" s="121" t="s">
        <v>245</v>
      </c>
      <c r="AB12" s="121" t="s">
        <v>246</v>
      </c>
      <c r="AC12" s="121" t="s">
        <v>247</v>
      </c>
      <c r="AD12" s="107"/>
      <c r="AH12" s="114"/>
    </row>
    <row r="13" spans="1:34" ht="18" customHeight="1">
      <c r="A13" s="107"/>
      <c r="B13" s="118" t="s">
        <v>44</v>
      </c>
      <c r="C13" s="121" t="s">
        <v>248</v>
      </c>
      <c r="D13" s="121" t="s">
        <v>249</v>
      </c>
      <c r="E13" s="121" t="s">
        <v>250</v>
      </c>
      <c r="F13" s="121" t="s">
        <v>251</v>
      </c>
      <c r="G13" s="121" t="s">
        <v>252</v>
      </c>
      <c r="H13" s="121" t="s">
        <v>253</v>
      </c>
      <c r="I13" s="121" t="s">
        <v>254</v>
      </c>
      <c r="J13" s="121" t="s">
        <v>255</v>
      </c>
      <c r="K13" s="121" t="s">
        <v>256</v>
      </c>
      <c r="L13" s="121" t="s">
        <v>257</v>
      </c>
      <c r="M13" s="121" t="s">
        <v>258</v>
      </c>
      <c r="N13" s="121" t="s">
        <v>259</v>
      </c>
      <c r="O13" s="121" t="s">
        <v>260</v>
      </c>
      <c r="P13" s="121" t="s">
        <v>261</v>
      </c>
      <c r="Q13" s="121" t="s">
        <v>262</v>
      </c>
      <c r="R13" s="121" t="s">
        <v>263</v>
      </c>
      <c r="S13" s="121" t="s">
        <v>264</v>
      </c>
      <c r="T13" s="121" t="s">
        <v>265</v>
      </c>
      <c r="U13" s="121" t="s">
        <v>266</v>
      </c>
      <c r="V13" s="121" t="s">
        <v>267</v>
      </c>
      <c r="W13" s="121" t="s">
        <v>268</v>
      </c>
      <c r="X13" s="121" t="s">
        <v>269</v>
      </c>
      <c r="Y13" s="121" t="s">
        <v>270</v>
      </c>
      <c r="Z13" s="121" t="s">
        <v>271</v>
      </c>
      <c r="AA13" s="121" t="s">
        <v>272</v>
      </c>
      <c r="AB13" s="121" t="s">
        <v>273</v>
      </c>
      <c r="AC13" s="121" t="s">
        <v>274</v>
      </c>
      <c r="AD13" s="107"/>
      <c r="AH13" s="114"/>
    </row>
    <row r="14" spans="1:34" ht="18" customHeight="1">
      <c r="A14" s="107"/>
      <c r="B14" s="118" t="s">
        <v>45</v>
      </c>
      <c r="C14" s="121" t="s">
        <v>275</v>
      </c>
      <c r="D14" s="121" t="s">
        <v>276</v>
      </c>
      <c r="E14" s="121" t="s">
        <v>277</v>
      </c>
      <c r="F14" s="121" t="s">
        <v>278</v>
      </c>
      <c r="G14" s="121" t="s">
        <v>279</v>
      </c>
      <c r="H14" s="121" t="s">
        <v>280</v>
      </c>
      <c r="I14" s="121" t="s">
        <v>281</v>
      </c>
      <c r="J14" s="121" t="s">
        <v>282</v>
      </c>
      <c r="K14" s="121" t="s">
        <v>283</v>
      </c>
      <c r="L14" s="121" t="s">
        <v>284</v>
      </c>
      <c r="M14" s="121" t="s">
        <v>285</v>
      </c>
      <c r="N14" s="121" t="s">
        <v>286</v>
      </c>
      <c r="O14" s="121" t="s">
        <v>287</v>
      </c>
      <c r="P14" s="121" t="s">
        <v>288</v>
      </c>
      <c r="Q14" s="121" t="s">
        <v>289</v>
      </c>
      <c r="R14" s="121" t="s">
        <v>290</v>
      </c>
      <c r="S14" s="121" t="s">
        <v>291</v>
      </c>
      <c r="T14" s="121" t="s">
        <v>292</v>
      </c>
      <c r="U14" s="121" t="s">
        <v>293</v>
      </c>
      <c r="V14" s="121" t="s">
        <v>294</v>
      </c>
      <c r="W14" s="121" t="s">
        <v>295</v>
      </c>
      <c r="X14" s="121" t="s">
        <v>296</v>
      </c>
      <c r="Y14" s="121" t="s">
        <v>297</v>
      </c>
      <c r="Z14" s="121" t="s">
        <v>298</v>
      </c>
      <c r="AA14" s="121" t="s">
        <v>299</v>
      </c>
      <c r="AB14" s="121" t="s">
        <v>300</v>
      </c>
      <c r="AC14" s="144" t="s">
        <v>301</v>
      </c>
      <c r="AD14" s="107"/>
      <c r="AH14" s="114"/>
    </row>
    <row r="15" spans="1:34" s="115" customFormat="1" ht="18" customHeight="1">
      <c r="A15" s="107"/>
      <c r="B15" s="11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26"/>
      <c r="N15" s="107"/>
      <c r="O15" s="107"/>
      <c r="P15" s="116"/>
      <c r="Q15" s="126"/>
      <c r="R15" s="12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</row>
    <row r="16" spans="1:34" s="143" customFormat="1" ht="18" customHeight="1">
      <c r="A16" s="129"/>
      <c r="B16" s="130" t="s">
        <v>45</v>
      </c>
      <c r="C16" s="124" t="s">
        <v>302</v>
      </c>
      <c r="D16" s="124" t="s">
        <v>303</v>
      </c>
      <c r="E16" s="124" t="s">
        <v>304</v>
      </c>
      <c r="F16" s="124" t="s">
        <v>305</v>
      </c>
      <c r="G16" s="124" t="s">
        <v>306</v>
      </c>
      <c r="H16" s="124" t="s">
        <v>307</v>
      </c>
      <c r="I16" s="124" t="s">
        <v>308</v>
      </c>
      <c r="J16" s="124" t="s">
        <v>309</v>
      </c>
      <c r="K16" s="124" t="s">
        <v>310</v>
      </c>
      <c r="L16" s="124" t="s">
        <v>311</v>
      </c>
      <c r="M16" s="124" t="s">
        <v>312</v>
      </c>
      <c r="N16" s="124" t="s">
        <v>313</v>
      </c>
      <c r="O16" s="124" t="s">
        <v>314</v>
      </c>
      <c r="P16" s="124" t="s">
        <v>315</v>
      </c>
      <c r="Q16" s="124" t="s">
        <v>316</v>
      </c>
      <c r="R16" s="124" t="s">
        <v>317</v>
      </c>
      <c r="S16" s="124" t="s">
        <v>318</v>
      </c>
      <c r="T16" s="124" t="s">
        <v>319</v>
      </c>
      <c r="U16" s="124" t="s">
        <v>320</v>
      </c>
      <c r="V16" s="124" t="s">
        <v>321</v>
      </c>
      <c r="W16" s="124" t="s">
        <v>322</v>
      </c>
      <c r="X16" s="124" t="s">
        <v>323</v>
      </c>
      <c r="Y16" s="124" t="s">
        <v>324</v>
      </c>
      <c r="Z16" s="124" t="s">
        <v>325</v>
      </c>
      <c r="AA16" s="124" t="s">
        <v>326</v>
      </c>
      <c r="AB16" s="124" t="s">
        <v>327</v>
      </c>
      <c r="AC16" s="119" t="s">
        <v>511</v>
      </c>
      <c r="AD16" s="129"/>
    </row>
    <row r="17" spans="1:34" ht="18" customHeight="1">
      <c r="A17" s="107"/>
      <c r="B17" s="118" t="s">
        <v>44</v>
      </c>
      <c r="C17" s="128" t="s">
        <v>328</v>
      </c>
      <c r="D17" s="128" t="s">
        <v>329</v>
      </c>
      <c r="E17" s="128" t="s">
        <v>330</v>
      </c>
      <c r="F17" s="128" t="s">
        <v>331</v>
      </c>
      <c r="G17" s="128" t="s">
        <v>332</v>
      </c>
      <c r="H17" s="128" t="s">
        <v>333</v>
      </c>
      <c r="I17" s="128" t="s">
        <v>334</v>
      </c>
      <c r="J17" s="128" t="s">
        <v>335</v>
      </c>
      <c r="K17" s="128" t="s">
        <v>336</v>
      </c>
      <c r="L17" s="128" t="s">
        <v>337</v>
      </c>
      <c r="M17" s="128" t="s">
        <v>338</v>
      </c>
      <c r="N17" s="128" t="s">
        <v>339</v>
      </c>
      <c r="O17" s="128" t="s">
        <v>340</v>
      </c>
      <c r="P17" s="128" t="s">
        <v>341</v>
      </c>
      <c r="Q17" s="128" t="s">
        <v>342</v>
      </c>
      <c r="R17" s="128" t="s">
        <v>343</v>
      </c>
      <c r="S17" s="128" t="s">
        <v>344</v>
      </c>
      <c r="T17" s="128" t="s">
        <v>345</v>
      </c>
      <c r="U17" s="128" t="s">
        <v>346</v>
      </c>
      <c r="V17" s="128" t="s">
        <v>347</v>
      </c>
      <c r="W17" s="128" t="s">
        <v>348</v>
      </c>
      <c r="X17" s="128" t="s">
        <v>349</v>
      </c>
      <c r="Y17" s="128" t="s">
        <v>350</v>
      </c>
      <c r="Z17" s="128" t="s">
        <v>351</v>
      </c>
      <c r="AA17" s="128" t="s">
        <v>352</v>
      </c>
      <c r="AB17" s="128" t="s">
        <v>353</v>
      </c>
      <c r="AC17" s="128">
        <v>0.95138888888888873</v>
      </c>
      <c r="AD17" s="107"/>
      <c r="AH17" s="114"/>
    </row>
    <row r="18" spans="1:34" ht="18" customHeight="1">
      <c r="A18" s="107"/>
      <c r="B18" s="118" t="s">
        <v>43</v>
      </c>
      <c r="C18" s="128" t="s">
        <v>354</v>
      </c>
      <c r="D18" s="128" t="s">
        <v>355</v>
      </c>
      <c r="E18" s="128" t="s">
        <v>356</v>
      </c>
      <c r="F18" s="128" t="s">
        <v>357</v>
      </c>
      <c r="G18" s="128" t="s">
        <v>358</v>
      </c>
      <c r="H18" s="128" t="s">
        <v>359</v>
      </c>
      <c r="I18" s="128" t="s">
        <v>360</v>
      </c>
      <c r="J18" s="128" t="s">
        <v>361</v>
      </c>
      <c r="K18" s="128" t="s">
        <v>362</v>
      </c>
      <c r="L18" s="128" t="s">
        <v>363</v>
      </c>
      <c r="M18" s="128" t="s">
        <v>364</v>
      </c>
      <c r="N18" s="128" t="s">
        <v>365</v>
      </c>
      <c r="O18" s="128" t="s">
        <v>366</v>
      </c>
      <c r="P18" s="128" t="s">
        <v>367</v>
      </c>
      <c r="Q18" s="128" t="s">
        <v>368</v>
      </c>
      <c r="R18" s="128" t="s">
        <v>369</v>
      </c>
      <c r="S18" s="128" t="s">
        <v>370</v>
      </c>
      <c r="T18" s="128" t="s">
        <v>371</v>
      </c>
      <c r="U18" s="128" t="s">
        <v>372</v>
      </c>
      <c r="V18" s="128" t="s">
        <v>373</v>
      </c>
      <c r="W18" s="128" t="s">
        <v>374</v>
      </c>
      <c r="X18" s="128" t="s">
        <v>375</v>
      </c>
      <c r="Y18" s="128" t="s">
        <v>376</v>
      </c>
      <c r="Z18" s="128" t="s">
        <v>377</v>
      </c>
      <c r="AA18" s="128" t="s">
        <v>378</v>
      </c>
      <c r="AB18" s="128" t="s">
        <v>379</v>
      </c>
      <c r="AC18" s="128">
        <v>0.95208333333333317</v>
      </c>
      <c r="AD18" s="107"/>
      <c r="AH18" s="114"/>
    </row>
    <row r="19" spans="1:34" ht="18" customHeight="1">
      <c r="A19" s="107"/>
      <c r="B19" s="118" t="s">
        <v>42</v>
      </c>
      <c r="C19" s="128" t="s">
        <v>380</v>
      </c>
      <c r="D19" s="128" t="s">
        <v>381</v>
      </c>
      <c r="E19" s="128" t="s">
        <v>382</v>
      </c>
      <c r="F19" s="128" t="s">
        <v>383</v>
      </c>
      <c r="G19" s="128" t="s">
        <v>384</v>
      </c>
      <c r="H19" s="128" t="s">
        <v>385</v>
      </c>
      <c r="I19" s="128" t="s">
        <v>386</v>
      </c>
      <c r="J19" s="128" t="s">
        <v>387</v>
      </c>
      <c r="K19" s="128" t="s">
        <v>388</v>
      </c>
      <c r="L19" s="128" t="s">
        <v>389</v>
      </c>
      <c r="M19" s="128" t="s">
        <v>390</v>
      </c>
      <c r="N19" s="128" t="s">
        <v>391</v>
      </c>
      <c r="O19" s="128" t="s">
        <v>392</v>
      </c>
      <c r="P19" s="128" t="s">
        <v>393</v>
      </c>
      <c r="Q19" s="128" t="s">
        <v>394</v>
      </c>
      <c r="R19" s="128" t="s">
        <v>395</v>
      </c>
      <c r="S19" s="128" t="s">
        <v>396</v>
      </c>
      <c r="T19" s="128" t="s">
        <v>397</v>
      </c>
      <c r="U19" s="128" t="s">
        <v>398</v>
      </c>
      <c r="V19" s="128" t="s">
        <v>399</v>
      </c>
      <c r="W19" s="128" t="s">
        <v>400</v>
      </c>
      <c r="X19" s="128" t="s">
        <v>401</v>
      </c>
      <c r="Y19" s="128" t="s">
        <v>402</v>
      </c>
      <c r="Z19" s="128" t="s">
        <v>403</v>
      </c>
      <c r="AA19" s="128" t="s">
        <v>404</v>
      </c>
      <c r="AB19" s="128" t="s">
        <v>405</v>
      </c>
      <c r="AC19" s="128">
        <v>0.95347222222222217</v>
      </c>
      <c r="AD19" s="107"/>
      <c r="AH19" s="114"/>
    </row>
    <row r="20" spans="1:34" ht="18" customHeight="1">
      <c r="A20" s="107"/>
      <c r="B20" s="118" t="s">
        <v>41</v>
      </c>
      <c r="C20" s="128" t="s">
        <v>406</v>
      </c>
      <c r="D20" s="128" t="s">
        <v>407</v>
      </c>
      <c r="E20" s="128" t="s">
        <v>408</v>
      </c>
      <c r="F20" s="128" t="s">
        <v>409</v>
      </c>
      <c r="G20" s="128" t="s">
        <v>410</v>
      </c>
      <c r="H20" s="128" t="s">
        <v>411</v>
      </c>
      <c r="I20" s="128" t="s">
        <v>412</v>
      </c>
      <c r="J20" s="128" t="s">
        <v>413</v>
      </c>
      <c r="K20" s="128" t="s">
        <v>414</v>
      </c>
      <c r="L20" s="128" t="s">
        <v>415</v>
      </c>
      <c r="M20" s="128" t="s">
        <v>416</v>
      </c>
      <c r="N20" s="128" t="s">
        <v>417</v>
      </c>
      <c r="O20" s="128" t="s">
        <v>418</v>
      </c>
      <c r="P20" s="128" t="s">
        <v>419</v>
      </c>
      <c r="Q20" s="128" t="s">
        <v>420</v>
      </c>
      <c r="R20" s="128" t="s">
        <v>421</v>
      </c>
      <c r="S20" s="128" t="s">
        <v>422</v>
      </c>
      <c r="T20" s="128" t="s">
        <v>423</v>
      </c>
      <c r="U20" s="128" t="s">
        <v>424</v>
      </c>
      <c r="V20" s="128" t="s">
        <v>425</v>
      </c>
      <c r="W20" s="128" t="s">
        <v>426</v>
      </c>
      <c r="X20" s="128" t="s">
        <v>427</v>
      </c>
      <c r="Y20" s="128" t="s">
        <v>428</v>
      </c>
      <c r="Z20" s="128" t="s">
        <v>429</v>
      </c>
      <c r="AA20" s="128" t="s">
        <v>430</v>
      </c>
      <c r="AB20" s="128" t="s">
        <v>431</v>
      </c>
      <c r="AC20" s="128">
        <v>0.95486111111111105</v>
      </c>
      <c r="AD20" s="107"/>
      <c r="AH20" s="114"/>
    </row>
    <row r="21" spans="1:34" ht="18" customHeight="1">
      <c r="A21" s="107"/>
      <c r="B21" s="118" t="s">
        <v>40</v>
      </c>
      <c r="C21" s="128" t="s">
        <v>303</v>
      </c>
      <c r="D21" s="128" t="s">
        <v>304</v>
      </c>
      <c r="E21" s="128" t="s">
        <v>305</v>
      </c>
      <c r="F21" s="128" t="s">
        <v>306</v>
      </c>
      <c r="G21" s="128" t="s">
        <v>307</v>
      </c>
      <c r="H21" s="128" t="s">
        <v>308</v>
      </c>
      <c r="I21" s="128" t="s">
        <v>309</v>
      </c>
      <c r="J21" s="128" t="s">
        <v>310</v>
      </c>
      <c r="K21" s="128" t="s">
        <v>311</v>
      </c>
      <c r="L21" s="128" t="s">
        <v>312</v>
      </c>
      <c r="M21" s="128" t="s">
        <v>313</v>
      </c>
      <c r="N21" s="128" t="s">
        <v>314</v>
      </c>
      <c r="O21" s="128" t="s">
        <v>315</v>
      </c>
      <c r="P21" s="128" t="s">
        <v>316</v>
      </c>
      <c r="Q21" s="128" t="s">
        <v>317</v>
      </c>
      <c r="R21" s="128" t="s">
        <v>318</v>
      </c>
      <c r="S21" s="128" t="s">
        <v>319</v>
      </c>
      <c r="T21" s="128" t="s">
        <v>320</v>
      </c>
      <c r="U21" s="128" t="s">
        <v>321</v>
      </c>
      <c r="V21" s="128" t="s">
        <v>322</v>
      </c>
      <c r="W21" s="128" t="s">
        <v>323</v>
      </c>
      <c r="X21" s="128" t="s">
        <v>324</v>
      </c>
      <c r="Y21" s="128" t="s">
        <v>325</v>
      </c>
      <c r="Z21" s="128" t="s">
        <v>326</v>
      </c>
      <c r="AA21" s="128" t="s">
        <v>327</v>
      </c>
      <c r="AB21" s="128" t="s">
        <v>432</v>
      </c>
      <c r="AC21" s="128">
        <v>0.95624999999999993</v>
      </c>
      <c r="AD21" s="107"/>
      <c r="AH21" s="114"/>
    </row>
    <row r="22" spans="1:34" ht="18" customHeight="1">
      <c r="A22" s="107"/>
      <c r="B22" s="118" t="s">
        <v>39</v>
      </c>
      <c r="C22" s="128" t="s">
        <v>433</v>
      </c>
      <c r="D22" s="128" t="s">
        <v>434</v>
      </c>
      <c r="E22" s="128" t="s">
        <v>435</v>
      </c>
      <c r="F22" s="128" t="s">
        <v>436</v>
      </c>
      <c r="G22" s="128" t="s">
        <v>437</v>
      </c>
      <c r="H22" s="128" t="s">
        <v>438</v>
      </c>
      <c r="I22" s="128" t="s">
        <v>439</v>
      </c>
      <c r="J22" s="128" t="s">
        <v>440</v>
      </c>
      <c r="K22" s="128" t="s">
        <v>441</v>
      </c>
      <c r="L22" s="128" t="s">
        <v>442</v>
      </c>
      <c r="M22" s="128" t="s">
        <v>443</v>
      </c>
      <c r="N22" s="128" t="s">
        <v>444</v>
      </c>
      <c r="O22" s="128" t="s">
        <v>445</v>
      </c>
      <c r="P22" s="128" t="s">
        <v>446</v>
      </c>
      <c r="Q22" s="128" t="s">
        <v>447</v>
      </c>
      <c r="R22" s="128" t="s">
        <v>448</v>
      </c>
      <c r="S22" s="128" t="s">
        <v>449</v>
      </c>
      <c r="T22" s="128" t="s">
        <v>450</v>
      </c>
      <c r="U22" s="128" t="s">
        <v>451</v>
      </c>
      <c r="V22" s="128" t="s">
        <v>452</v>
      </c>
      <c r="W22" s="128" t="s">
        <v>453</v>
      </c>
      <c r="X22" s="128" t="s">
        <v>454</v>
      </c>
      <c r="Y22" s="128" t="s">
        <v>455</v>
      </c>
      <c r="Z22" s="128" t="s">
        <v>456</v>
      </c>
      <c r="AA22" s="128" t="s">
        <v>457</v>
      </c>
      <c r="AB22" s="128" t="s">
        <v>458</v>
      </c>
      <c r="AC22" s="128">
        <v>0.95763888888888882</v>
      </c>
      <c r="AD22" s="107"/>
      <c r="AH22" s="114"/>
    </row>
    <row r="23" spans="1:34" ht="18" customHeight="1">
      <c r="A23" s="107"/>
      <c r="B23" s="118" t="s">
        <v>38</v>
      </c>
      <c r="C23" s="128" t="s">
        <v>459</v>
      </c>
      <c r="D23" s="128" t="s">
        <v>460</v>
      </c>
      <c r="E23" s="128" t="s">
        <v>461</v>
      </c>
      <c r="F23" s="128" t="s">
        <v>462</v>
      </c>
      <c r="G23" s="128" t="s">
        <v>463</v>
      </c>
      <c r="H23" s="128" t="s">
        <v>464</v>
      </c>
      <c r="I23" s="128" t="s">
        <v>465</v>
      </c>
      <c r="J23" s="128" t="s">
        <v>466</v>
      </c>
      <c r="K23" s="128" t="s">
        <v>467</v>
      </c>
      <c r="L23" s="128" t="s">
        <v>468</v>
      </c>
      <c r="M23" s="128" t="s">
        <v>469</v>
      </c>
      <c r="N23" s="128" t="s">
        <v>470</v>
      </c>
      <c r="O23" s="128" t="s">
        <v>471</v>
      </c>
      <c r="P23" s="128" t="s">
        <v>472</v>
      </c>
      <c r="Q23" s="128" t="s">
        <v>473</v>
      </c>
      <c r="R23" s="128" t="s">
        <v>474</v>
      </c>
      <c r="S23" s="128" t="s">
        <v>475</v>
      </c>
      <c r="T23" s="128" t="s">
        <v>476</v>
      </c>
      <c r="U23" s="128" t="s">
        <v>477</v>
      </c>
      <c r="V23" s="128" t="s">
        <v>478</v>
      </c>
      <c r="W23" s="128" t="s">
        <v>479</v>
      </c>
      <c r="X23" s="128" t="s">
        <v>480</v>
      </c>
      <c r="Y23" s="128" t="s">
        <v>481</v>
      </c>
      <c r="Z23" s="128" t="s">
        <v>482</v>
      </c>
      <c r="AA23" s="128" t="s">
        <v>483</v>
      </c>
      <c r="AB23" s="128" t="s">
        <v>484</v>
      </c>
      <c r="AC23" s="128">
        <v>0.9590277777777777</v>
      </c>
      <c r="AD23" s="107"/>
      <c r="AH23" s="114"/>
    </row>
    <row r="24" spans="1:34" ht="18" customHeight="1">
      <c r="A24" s="107"/>
      <c r="B24" s="118" t="s">
        <v>36</v>
      </c>
      <c r="C24" s="128" t="s">
        <v>485</v>
      </c>
      <c r="D24" s="128" t="s">
        <v>486</v>
      </c>
      <c r="E24" s="128" t="s">
        <v>487</v>
      </c>
      <c r="F24" s="128" t="s">
        <v>488</v>
      </c>
      <c r="G24" s="128" t="s">
        <v>489</v>
      </c>
      <c r="H24" s="128" t="s">
        <v>490</v>
      </c>
      <c r="I24" s="128" t="s">
        <v>491</v>
      </c>
      <c r="J24" s="128" t="s">
        <v>492</v>
      </c>
      <c r="K24" s="128" t="s">
        <v>493</v>
      </c>
      <c r="L24" s="128" t="s">
        <v>494</v>
      </c>
      <c r="M24" s="128" t="s">
        <v>495</v>
      </c>
      <c r="N24" s="128" t="s">
        <v>496</v>
      </c>
      <c r="O24" s="128" t="s">
        <v>497</v>
      </c>
      <c r="P24" s="128" t="s">
        <v>498</v>
      </c>
      <c r="Q24" s="128" t="s">
        <v>499</v>
      </c>
      <c r="R24" s="128" t="s">
        <v>500</v>
      </c>
      <c r="S24" s="128" t="s">
        <v>501</v>
      </c>
      <c r="T24" s="128" t="s">
        <v>502</v>
      </c>
      <c r="U24" s="128" t="s">
        <v>503</v>
      </c>
      <c r="V24" s="128" t="s">
        <v>504</v>
      </c>
      <c r="W24" s="128" t="s">
        <v>505</v>
      </c>
      <c r="X24" s="128" t="s">
        <v>506</v>
      </c>
      <c r="Y24" s="128" t="s">
        <v>507</v>
      </c>
      <c r="Z24" s="128" t="s">
        <v>508</v>
      </c>
      <c r="AA24" s="128" t="s">
        <v>509</v>
      </c>
      <c r="AB24" s="128" t="s">
        <v>510</v>
      </c>
      <c r="AC24" s="128">
        <v>0.96041666666666659</v>
      </c>
      <c r="AD24" s="107"/>
      <c r="AH24" s="114"/>
    </row>
    <row r="25" spans="1:34" ht="18" customHeight="1">
      <c r="A25" s="107"/>
      <c r="AH25" s="107"/>
    </row>
  </sheetData>
  <pageMargins left="0.7" right="0.7" top="0.75" bottom="0.75" header="0" footer="0"/>
  <pageSetup paperSize="8"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7A3AD2E1E8541A87B7E5BF28D1F8C" ma:contentTypeVersion="1" ma:contentTypeDescription="Create a new document." ma:contentTypeScope="" ma:versionID="4f2119a652a131700faa878602abf079">
  <xsd:schema xmlns:xsd="http://www.w3.org/2001/XMLSchema" xmlns:xs="http://www.w3.org/2001/XMLSchema" xmlns:p="http://schemas.microsoft.com/office/2006/metadata/properties" xmlns:ns2="8f572729-ef1e-46f2-b895-7c99984f1ce7" targetNamespace="http://schemas.microsoft.com/office/2006/metadata/properties" ma:root="true" ma:fieldsID="5bdbac20368feb8d2d307824864b3ae2" ns2:_="">
    <xsd:import namespace="8f572729-ef1e-46f2-b895-7c99984f1ce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2729-ef1e-46f2-b895-7c99984f1c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F6396-0C5F-44FC-BA4D-0433891B1B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9DB63F-45B0-4531-91F1-D8C0D87A59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72729-ef1e-46f2-b895-7c99984f1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CB6ECE-FBBB-4A74-8A42-654596816C79}">
  <ds:schemaRefs>
    <ds:schemaRef ds:uri="http://purl.org/dc/dcmitype/"/>
    <ds:schemaRef ds:uri="8f572729-ef1e-46f2-b895-7c99984f1ce7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Input</vt:lpstr>
      <vt:lpstr>D01 (Mon-Fri)</vt:lpstr>
      <vt:lpstr>D01 (Sat,Sun,PH)</vt:lpstr>
      <vt:lpstr>'D01 (Mon-Fri)'!Print_Area</vt:lpstr>
      <vt:lpstr>'D01 (Sat,Sun,PH)'!Print_Area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D01</dc:title>
  <dc:subject>TIMETABLE MASTER</dc:subject>
  <dc:creator>Juanita Theron</dc:creator>
  <cp:keywords>N2 EXPRESS</cp:keywords>
  <cp:lastModifiedBy>Lynne Arendse-Koyana</cp:lastModifiedBy>
  <dcterms:created xsi:type="dcterms:W3CDTF">2019-08-20T07:51:37Z</dcterms:created>
  <dcterms:modified xsi:type="dcterms:W3CDTF">2025-04-17T06:34:02Z</dcterms:modified>
  <cp:category>2025 04 26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0x0101002927A3AD2E1E8541A87B7E5BF28D1F8C</vt:lpwstr>
  </property>
</Properties>
</file>