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3016" windowHeight="9168" firstSheet="1" activeTab="1"/>
  </bookViews>
  <sheets>
    <sheet name="Input" sheetId="6" state="hidden" r:id="rId1"/>
    <sheet name="244 (Mo-Fri)" sheetId="1" r:id="rId2"/>
    <sheet name="244 (Sat Sun PH)" sheetId="5" r:id="rId3"/>
    <sheet name="Sheet2" sheetId="7" state="veryHidden" r:id="rId4"/>
  </sheets>
  <definedNames>
    <definedName name="_xlnm._FilterDatabase" localSheetId="0" hidden="1">Input!$C$21:$G$44</definedName>
    <definedName name="_xlnm.Print_Area" localSheetId="1">'244 (Mo-Fri)'!$A$1:$BD$53</definedName>
    <definedName name="_xlnm.Print_Area" localSheetId="2">'244 (Sat Sun PH)'!$A$1:$AP$52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6" l="1"/>
  <c r="C63" i="6"/>
  <c r="B63" i="6"/>
  <c r="H79" i="6" l="1"/>
  <c r="C79" i="6"/>
  <c r="B79" i="6"/>
  <c r="H78" i="6"/>
  <c r="C78" i="6"/>
  <c r="B78" i="6"/>
  <c r="H77" i="6"/>
  <c r="C77" i="6"/>
  <c r="B77" i="6"/>
  <c r="H76" i="6"/>
  <c r="C76" i="6"/>
  <c r="B76" i="6"/>
  <c r="H75" i="6"/>
  <c r="C75" i="6"/>
  <c r="B75" i="6"/>
  <c r="H74" i="6"/>
  <c r="C74" i="6"/>
  <c r="B74" i="6"/>
  <c r="H73" i="6"/>
  <c r="C73" i="6"/>
  <c r="B73" i="6"/>
  <c r="H72" i="6"/>
  <c r="C72" i="6"/>
  <c r="B72" i="6"/>
  <c r="H71" i="6"/>
  <c r="C71" i="6"/>
  <c r="B71" i="6"/>
  <c r="H70" i="6"/>
  <c r="C70" i="6"/>
  <c r="B70" i="6"/>
  <c r="H69" i="6"/>
  <c r="C69" i="6"/>
  <c r="B69" i="6"/>
  <c r="H68" i="6"/>
  <c r="C68" i="6"/>
  <c r="B68" i="6"/>
  <c r="H67" i="6"/>
  <c r="C67" i="6"/>
  <c r="B67" i="6"/>
  <c r="H66" i="6"/>
  <c r="C66" i="6"/>
  <c r="B66" i="6"/>
  <c r="H65" i="6"/>
  <c r="C65" i="6"/>
  <c r="B65" i="6"/>
  <c r="H64" i="6"/>
  <c r="C64" i="6"/>
  <c r="B64" i="6"/>
  <c r="H62" i="6"/>
  <c r="C62" i="6"/>
  <c r="B62" i="6"/>
  <c r="H61" i="6"/>
  <c r="C61" i="6"/>
  <c r="B61" i="6"/>
  <c r="H60" i="6"/>
  <c r="C60" i="6"/>
  <c r="B60" i="6"/>
  <c r="H59" i="6"/>
  <c r="C59" i="6"/>
  <c r="B59" i="6"/>
  <c r="H58" i="6"/>
  <c r="C58" i="6"/>
  <c r="B58" i="6"/>
  <c r="H57" i="6"/>
  <c r="C57" i="6"/>
  <c r="B57" i="6"/>
  <c r="H56" i="6"/>
  <c r="C56" i="6"/>
  <c r="B56" i="6"/>
  <c r="H55" i="6"/>
  <c r="C55" i="6"/>
  <c r="B55" i="6"/>
  <c r="H54" i="6"/>
  <c r="C54" i="6"/>
  <c r="B54" i="6"/>
  <c r="H53" i="6"/>
  <c r="C53" i="6"/>
  <c r="B53" i="6"/>
  <c r="H52" i="6"/>
  <c r="C52" i="6"/>
  <c r="B5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22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O9" i="6"/>
  <c r="N9" i="6"/>
  <c r="M9" i="6"/>
  <c r="L9" i="6"/>
  <c r="K9" i="6"/>
  <c r="J9" i="6"/>
  <c r="I9" i="6"/>
  <c r="H9" i="6"/>
  <c r="G9" i="6"/>
  <c r="F9" i="6"/>
  <c r="E9" i="6"/>
  <c r="D9" i="6"/>
  <c r="C9" i="6"/>
  <c r="F105" i="6"/>
  <c r="F109" i="6" s="1"/>
  <c r="H108" i="6"/>
  <c r="G108" i="6"/>
  <c r="F108" i="6"/>
  <c r="R104" i="6"/>
  <c r="C108" i="6"/>
  <c r="R99" i="6"/>
  <c r="R98" i="6"/>
  <c r="X108" i="6"/>
  <c r="X109" i="6" s="1"/>
  <c r="O108" i="6"/>
  <c r="N108" i="6"/>
  <c r="M108" i="6"/>
  <c r="L108" i="6"/>
  <c r="K108" i="6"/>
  <c r="J108" i="6"/>
  <c r="I108" i="6"/>
  <c r="E108" i="6"/>
  <c r="D108" i="6"/>
  <c r="O105" i="6"/>
  <c r="O109" i="6" s="1"/>
  <c r="N105" i="6"/>
  <c r="N109" i="6" s="1"/>
  <c r="M105" i="6"/>
  <c r="M106" i="6" s="1"/>
  <c r="L105" i="6"/>
  <c r="L106" i="6" s="1"/>
  <c r="K105" i="6"/>
  <c r="K109" i="6" s="1"/>
  <c r="J105" i="6"/>
  <c r="J106" i="6" s="1"/>
  <c r="I105" i="6"/>
  <c r="I109" i="6" s="1"/>
  <c r="H105" i="6"/>
  <c r="H106" i="6" s="1"/>
  <c r="G105" i="6"/>
  <c r="G109" i="6" s="1"/>
  <c r="E105" i="6"/>
  <c r="E106" i="6" s="1"/>
  <c r="D105" i="6"/>
  <c r="D109" i="6" s="1"/>
  <c r="C105" i="6"/>
  <c r="C106" i="6" s="1"/>
  <c r="I101" i="6"/>
  <c r="I102" i="6" s="1"/>
  <c r="O100" i="6"/>
  <c r="O101" i="6" s="1"/>
  <c r="O102" i="6" s="1"/>
  <c r="N100" i="6"/>
  <c r="N101" i="6" s="1"/>
  <c r="N102" i="6" s="1"/>
  <c r="M100" i="6"/>
  <c r="M101" i="6" s="1"/>
  <c r="M102" i="6" s="1"/>
  <c r="L100" i="6"/>
  <c r="L101" i="6" s="1"/>
  <c r="L102" i="6" s="1"/>
  <c r="K100" i="6"/>
  <c r="K101" i="6" s="1"/>
  <c r="K102" i="6" s="1"/>
  <c r="J100" i="6"/>
  <c r="J101" i="6" s="1"/>
  <c r="J102" i="6" s="1"/>
  <c r="I100" i="6"/>
  <c r="H100" i="6"/>
  <c r="H101" i="6" s="1"/>
  <c r="H102" i="6" s="1"/>
  <c r="G100" i="6"/>
  <c r="G101" i="6" s="1"/>
  <c r="G102" i="6" s="1"/>
  <c r="F100" i="6"/>
  <c r="F101" i="6" s="1"/>
  <c r="F102" i="6" s="1"/>
  <c r="E100" i="6"/>
  <c r="E101" i="6" s="1"/>
  <c r="E102" i="6" s="1"/>
  <c r="E107" i="6" s="1"/>
  <c r="D100" i="6"/>
  <c r="D101" i="6" s="1"/>
  <c r="D102" i="6" s="1"/>
  <c r="C100" i="6"/>
  <c r="C101" i="6" s="1"/>
  <c r="B97" i="6"/>
  <c r="B98" i="6" s="1"/>
  <c r="O95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L92" i="6"/>
  <c r="L16" i="6" s="1"/>
  <c r="O91" i="6"/>
  <c r="O92" i="6" s="1"/>
  <c r="N91" i="6"/>
  <c r="N92" i="6" s="1"/>
  <c r="M91" i="6"/>
  <c r="M95" i="6" s="1"/>
  <c r="L91" i="6"/>
  <c r="L95" i="6" s="1"/>
  <c r="K91" i="6"/>
  <c r="K95" i="6" s="1"/>
  <c r="J91" i="6"/>
  <c r="J95" i="6" s="1"/>
  <c r="I91" i="6"/>
  <c r="I95" i="6" s="1"/>
  <c r="H91" i="6"/>
  <c r="H95" i="6" s="1"/>
  <c r="G91" i="6"/>
  <c r="G95" i="6" s="1"/>
  <c r="F91" i="6"/>
  <c r="F92" i="6" s="1"/>
  <c r="E91" i="6"/>
  <c r="E92" i="6" s="1"/>
  <c r="E16" i="6" s="1"/>
  <c r="D91" i="6"/>
  <c r="D92" i="6" s="1"/>
  <c r="C91" i="6"/>
  <c r="R90" i="6"/>
  <c r="O86" i="6"/>
  <c r="N86" i="6"/>
  <c r="N87" i="6" s="1"/>
  <c r="M86" i="6"/>
  <c r="M10" i="6" s="1"/>
  <c r="L86" i="6"/>
  <c r="L87" i="6" s="1"/>
  <c r="L88" i="6" s="1"/>
  <c r="K86" i="6"/>
  <c r="K87" i="6" s="1"/>
  <c r="K88" i="6" s="1"/>
  <c r="J86" i="6"/>
  <c r="J87" i="6" s="1"/>
  <c r="J88" i="6" s="1"/>
  <c r="J12" i="6" s="1"/>
  <c r="I86" i="6"/>
  <c r="I87" i="6" s="1"/>
  <c r="I88" i="6" s="1"/>
  <c r="H86" i="6"/>
  <c r="H87" i="6" s="1"/>
  <c r="H88" i="6" s="1"/>
  <c r="G86" i="6"/>
  <c r="G87" i="6" s="1"/>
  <c r="G88" i="6" s="1"/>
  <c r="G12" i="6" s="1"/>
  <c r="F86" i="6"/>
  <c r="F87" i="6" s="1"/>
  <c r="F88" i="6" s="1"/>
  <c r="E86" i="6"/>
  <c r="E87" i="6" s="1"/>
  <c r="E88" i="6" s="1"/>
  <c r="D86" i="6"/>
  <c r="C86" i="6"/>
  <c r="C87" i="6" s="1"/>
  <c r="C88" i="6" s="1"/>
  <c r="R85" i="6"/>
  <c r="R84" i="6"/>
  <c r="B83" i="6"/>
  <c r="B94" i="6" s="1"/>
  <c r="K12" i="6" l="1"/>
  <c r="L12" i="6"/>
  <c r="H12" i="6"/>
  <c r="V107" i="6"/>
  <c r="O10" i="6"/>
  <c r="K10" i="6"/>
  <c r="C15" i="6"/>
  <c r="D10" i="6"/>
  <c r="E12" i="6"/>
  <c r="F12" i="6"/>
  <c r="C92" i="6"/>
  <c r="C16" i="6" s="1"/>
  <c r="E15" i="6"/>
  <c r="I12" i="6"/>
  <c r="M92" i="6"/>
  <c r="M16" i="6" s="1"/>
  <c r="I11" i="6"/>
  <c r="J11" i="6"/>
  <c r="K11" i="6"/>
  <c r="I92" i="6"/>
  <c r="J92" i="6"/>
  <c r="J16" i="6" s="1"/>
  <c r="K92" i="6"/>
  <c r="J10" i="6"/>
  <c r="N88" i="6"/>
  <c r="N12" i="6" s="1"/>
  <c r="N11" i="6"/>
  <c r="D87" i="6"/>
  <c r="N10" i="6"/>
  <c r="M87" i="6"/>
  <c r="N106" i="6"/>
  <c r="N16" i="6" s="1"/>
  <c r="E10" i="6"/>
  <c r="C95" i="6"/>
  <c r="O106" i="6"/>
  <c r="O16" i="6" s="1"/>
  <c r="F10" i="6"/>
  <c r="E11" i="6"/>
  <c r="M15" i="6"/>
  <c r="L15" i="6"/>
  <c r="B107" i="6"/>
  <c r="B109" i="6"/>
  <c r="G10" i="6"/>
  <c r="F11" i="6"/>
  <c r="N15" i="6"/>
  <c r="B108" i="6"/>
  <c r="H10" i="6"/>
  <c r="G11" i="6"/>
  <c r="O15" i="6"/>
  <c r="R101" i="6"/>
  <c r="O87" i="6"/>
  <c r="N95" i="6"/>
  <c r="I10" i="6"/>
  <c r="H11" i="6"/>
  <c r="D15" i="6"/>
  <c r="F15" i="6"/>
  <c r="L10" i="6"/>
  <c r="G15" i="6"/>
  <c r="L11" i="6"/>
  <c r="H15" i="6"/>
  <c r="I15" i="6"/>
  <c r="C10" i="6"/>
  <c r="J15" i="6"/>
  <c r="K106" i="6"/>
  <c r="C11" i="6"/>
  <c r="K15" i="6"/>
  <c r="Q108" i="6"/>
  <c r="D106" i="6"/>
  <c r="F106" i="6"/>
  <c r="F16" i="6" s="1"/>
  <c r="C109" i="6"/>
  <c r="Q109" i="6" s="1"/>
  <c r="E109" i="6"/>
  <c r="H109" i="6"/>
  <c r="R100" i="6"/>
  <c r="K107" i="6"/>
  <c r="K103" i="6"/>
  <c r="N103" i="6"/>
  <c r="N107" i="6"/>
  <c r="D107" i="6"/>
  <c r="D103" i="6"/>
  <c r="F107" i="6"/>
  <c r="F103" i="6"/>
  <c r="C102" i="6"/>
  <c r="C12" i="6" s="1"/>
  <c r="G107" i="6"/>
  <c r="G103" i="6"/>
  <c r="L107" i="6"/>
  <c r="L103" i="6"/>
  <c r="H107" i="6"/>
  <c r="H103" i="6"/>
  <c r="I107" i="6"/>
  <c r="I103" i="6"/>
  <c r="M107" i="6"/>
  <c r="M103" i="6"/>
  <c r="O107" i="6"/>
  <c r="O103" i="6"/>
  <c r="J107" i="6"/>
  <c r="J103" i="6"/>
  <c r="R108" i="6"/>
  <c r="J109" i="6"/>
  <c r="E103" i="6"/>
  <c r="I106" i="6"/>
  <c r="L109" i="6"/>
  <c r="G106" i="6"/>
  <c r="M109" i="6"/>
  <c r="R105" i="6"/>
  <c r="V105" i="6"/>
  <c r="J93" i="6"/>
  <c r="J89" i="6"/>
  <c r="E89" i="6"/>
  <c r="E93" i="6"/>
  <c r="F93" i="6"/>
  <c r="F89" i="6"/>
  <c r="G93" i="6"/>
  <c r="G89" i="6"/>
  <c r="G13" i="6" s="1"/>
  <c r="H93" i="6"/>
  <c r="H89" i="6"/>
  <c r="I93" i="6"/>
  <c r="I89" i="6"/>
  <c r="K93" i="6"/>
  <c r="K89" i="6"/>
  <c r="L93" i="6"/>
  <c r="L89" i="6"/>
  <c r="C89" i="6"/>
  <c r="G92" i="6"/>
  <c r="B93" i="6"/>
  <c r="R94" i="6"/>
  <c r="H92" i="6"/>
  <c r="H16" i="6" s="1"/>
  <c r="C93" i="6"/>
  <c r="R86" i="6"/>
  <c r="R91" i="6"/>
  <c r="B95" i="6"/>
  <c r="B84" i="6"/>
  <c r="D95" i="6"/>
  <c r="E95" i="6"/>
  <c r="F95" i="6"/>
  <c r="I16" i="6" l="1"/>
  <c r="L13" i="6"/>
  <c r="Q106" i="6"/>
  <c r="H13" i="6"/>
  <c r="E13" i="6"/>
  <c r="K16" i="6"/>
  <c r="K13" i="6"/>
  <c r="J13" i="6"/>
  <c r="M88" i="6"/>
  <c r="M11" i="6"/>
  <c r="R92" i="6"/>
  <c r="G16" i="6"/>
  <c r="O11" i="6"/>
  <c r="O88" i="6"/>
  <c r="R109" i="6"/>
  <c r="P109" i="6" s="1"/>
  <c r="D88" i="6"/>
  <c r="D11" i="6"/>
  <c r="N93" i="6"/>
  <c r="D16" i="6"/>
  <c r="N89" i="6"/>
  <c r="N13" i="6" s="1"/>
  <c r="F13" i="6"/>
  <c r="I13" i="6"/>
  <c r="R87" i="6"/>
  <c r="P108" i="6"/>
  <c r="R106" i="6"/>
  <c r="Q100" i="6"/>
  <c r="P100" i="6" s="1"/>
  <c r="Q103" i="6"/>
  <c r="R102" i="6"/>
  <c r="C107" i="6"/>
  <c r="Q107" i="6" s="1"/>
  <c r="C103" i="6"/>
  <c r="Q101" i="6" s="1"/>
  <c r="P101" i="6" s="1"/>
  <c r="R95" i="6"/>
  <c r="B3" i="1"/>
  <c r="B2" i="1"/>
  <c r="M19" i="6"/>
  <c r="N18" i="6"/>
  <c r="M18" i="6"/>
  <c r="I18" i="6"/>
  <c r="H18" i="6"/>
  <c r="G18" i="6"/>
  <c r="J18" i="6"/>
  <c r="K18" i="6"/>
  <c r="L18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P106" i="6" l="1"/>
  <c r="Q102" i="6"/>
  <c r="P102" i="6" s="1"/>
  <c r="Q105" i="6"/>
  <c r="P105" i="6" s="1"/>
  <c r="X105" i="6" s="1"/>
  <c r="C13" i="6"/>
  <c r="Q99" i="6"/>
  <c r="P99" i="6" s="1"/>
  <c r="Q98" i="6"/>
  <c r="P98" i="6" s="1"/>
  <c r="Q104" i="6"/>
  <c r="P104" i="6" s="1"/>
  <c r="X104" i="6" s="1"/>
  <c r="D12" i="6"/>
  <c r="D93" i="6"/>
  <c r="R88" i="6"/>
  <c r="D89" i="6"/>
  <c r="O93" i="6"/>
  <c r="O12" i="6"/>
  <c r="O89" i="6"/>
  <c r="O13" i="6" s="1"/>
  <c r="M12" i="6"/>
  <c r="M17" i="6" s="1"/>
  <c r="M89" i="6"/>
  <c r="M13" i="6" s="1"/>
  <c r="M93" i="6"/>
  <c r="R107" i="6"/>
  <c r="R103" i="6"/>
  <c r="B40" i="6"/>
  <c r="B41" i="6"/>
  <c r="B42" i="6"/>
  <c r="B43" i="6"/>
  <c r="B44" i="6"/>
  <c r="B45" i="6"/>
  <c r="B46" i="6"/>
  <c r="B47" i="6"/>
  <c r="B48" i="6"/>
  <c r="B49" i="6"/>
  <c r="B50" i="6"/>
  <c r="B51" i="6"/>
  <c r="D13" i="6" l="1"/>
  <c r="R89" i="6"/>
  <c r="R93" i="6"/>
  <c r="P103" i="6"/>
  <c r="X103" i="6" s="1"/>
  <c r="P107" i="6"/>
  <c r="B28" i="6"/>
  <c r="B29" i="6"/>
  <c r="B30" i="6"/>
  <c r="B31" i="6"/>
  <c r="B32" i="6"/>
  <c r="B33" i="6"/>
  <c r="B34" i="6"/>
  <c r="B35" i="6"/>
  <c r="B36" i="6"/>
  <c r="B37" i="6"/>
  <c r="B38" i="6"/>
  <c r="B39" i="6"/>
  <c r="O18" i="6"/>
  <c r="F18" i="6"/>
  <c r="C18" i="6"/>
  <c r="R8" i="6"/>
  <c r="B7" i="6"/>
  <c r="B19" i="6" s="1"/>
  <c r="L19" i="6" l="1"/>
  <c r="N19" i="6"/>
  <c r="I19" i="6"/>
  <c r="J19" i="6"/>
  <c r="K19" i="6"/>
  <c r="D18" i="6"/>
  <c r="E18" i="6"/>
  <c r="R9" i="6"/>
  <c r="R14" i="6"/>
  <c r="B18" i="6"/>
  <c r="B8" i="6"/>
  <c r="B17" i="6"/>
  <c r="R18" i="6" l="1"/>
  <c r="I17" i="6" l="1"/>
  <c r="L17" i="6"/>
  <c r="K17" i="6"/>
  <c r="N17" i="6"/>
  <c r="J17" i="6"/>
  <c r="B27" i="6" l="1"/>
  <c r="B26" i="6"/>
  <c r="B25" i="6"/>
  <c r="B24" i="6"/>
  <c r="B23" i="6"/>
  <c r="B22" i="6"/>
  <c r="H19" i="6"/>
  <c r="G19" i="6"/>
  <c r="O19" i="6" l="1"/>
  <c r="E19" i="6"/>
  <c r="F19" i="6"/>
  <c r="D19" i="6"/>
  <c r="C19" i="6" l="1"/>
  <c r="R19" i="6" s="1"/>
  <c r="R15" i="6"/>
  <c r="R16" i="6"/>
  <c r="R10" i="6"/>
  <c r="H17" i="6"/>
  <c r="G17" i="6"/>
  <c r="D17" i="6" l="1"/>
  <c r="R11" i="6"/>
  <c r="E17" i="6"/>
  <c r="O17" i="6"/>
  <c r="F17" i="6"/>
  <c r="R13" i="6" l="1"/>
  <c r="C17" i="6"/>
  <c r="R12" i="6"/>
  <c r="Q18" i="6" l="1"/>
  <c r="P18" i="6" s="1"/>
  <c r="Q85" i="6"/>
  <c r="P85" i="6" s="1"/>
  <c r="Q87" i="6"/>
  <c r="P87" i="6" s="1"/>
  <c r="Q93" i="6"/>
  <c r="P93" i="6" s="1"/>
  <c r="Q84" i="6"/>
  <c r="P84" i="6" s="1"/>
  <c r="Q94" i="6"/>
  <c r="P94" i="6" s="1"/>
  <c r="Q8" i="6"/>
  <c r="P8" i="6" s="1"/>
  <c r="Q88" i="6"/>
  <c r="P88" i="6" s="1"/>
  <c r="Q86" i="6"/>
  <c r="P86" i="6" s="1"/>
  <c r="Q91" i="6"/>
  <c r="P91" i="6" s="1"/>
  <c r="Q90" i="6"/>
  <c r="P90" i="6" s="1"/>
  <c r="Q92" i="6"/>
  <c r="P92" i="6" s="1"/>
  <c r="Q95" i="6"/>
  <c r="P95" i="6" s="1"/>
  <c r="Q89" i="6"/>
  <c r="P89" i="6" s="1"/>
  <c r="Q14" i="6"/>
  <c r="P14" i="6" s="1"/>
  <c r="Q11" i="6"/>
  <c r="P11" i="6" s="1"/>
  <c r="Q13" i="6"/>
  <c r="P13" i="6" s="1"/>
  <c r="Q12" i="6"/>
  <c r="P12" i="6" s="1"/>
  <c r="Q10" i="6"/>
  <c r="P10" i="6" s="1"/>
  <c r="Q17" i="6"/>
  <c r="R17" i="6"/>
  <c r="Q16" i="6"/>
  <c r="P16" i="6" s="1"/>
  <c r="Q15" i="6"/>
  <c r="P15" i="6" s="1"/>
  <c r="Q9" i="6"/>
  <c r="P9" i="6" s="1"/>
  <c r="Q19" i="6"/>
  <c r="P19" i="6" s="1"/>
  <c r="P17" i="6" l="1"/>
  <c r="B3" i="5" l="1"/>
  <c r="W107" i="6" l="1"/>
  <c r="X107" i="6" s="1"/>
  <c r="T97" i="6" s="1"/>
  <c r="Y89" i="6" l="1"/>
  <c r="Y13" i="6" s="1"/>
  <c r="Y90" i="6" l="1"/>
  <c r="B2" i="5"/>
  <c r="Y14" i="6" l="1"/>
  <c r="Y15" i="6" s="1"/>
  <c r="Y91" i="6"/>
  <c r="W93" i="6" l="1"/>
  <c r="V93" i="6"/>
  <c r="V17" i="6" s="1"/>
  <c r="V89" i="6" l="1"/>
  <c r="W17" i="6"/>
  <c r="X17" i="6" s="1"/>
  <c r="X93" i="6"/>
  <c r="V90" i="6"/>
  <c r="V91" i="6" l="1"/>
  <c r="X91" i="6" s="1"/>
  <c r="V14" i="6"/>
  <c r="X14" i="6" s="1"/>
  <c r="X90" i="6"/>
  <c r="V13" i="6"/>
  <c r="X13" i="6" s="1"/>
  <c r="X89" i="6"/>
  <c r="V15" i="6"/>
  <c r="X15" i="6" s="1"/>
  <c r="W94" i="6"/>
  <c r="V94" i="6"/>
  <c r="W95" i="6" l="1"/>
  <c r="W18" i="6"/>
  <c r="V95" i="6"/>
  <c r="X94" i="6"/>
  <c r="V18" i="6"/>
  <c r="V19" i="6" s="1"/>
  <c r="X95" i="6" l="1"/>
  <c r="T83" i="6"/>
  <c r="W19" i="6"/>
  <c r="X18" i="6"/>
  <c r="X19" i="6" l="1"/>
  <c r="T7" i="6" s="1"/>
</calcChain>
</file>

<file path=xl/sharedStrings.xml><?xml version="1.0" encoding="utf-8"?>
<sst xmlns="http://schemas.openxmlformats.org/spreadsheetml/2006/main" count="2707" uniqueCount="952">
  <si>
    <t>Headway</t>
  </si>
  <si>
    <t>VOC</t>
  </si>
  <si>
    <t>Alberto</t>
  </si>
  <si>
    <t>Atlantis Station</t>
  </si>
  <si>
    <t>Bengal</t>
  </si>
  <si>
    <t>Berzelia</t>
  </si>
  <si>
    <t>Charles Duminy</t>
  </si>
  <si>
    <t>Charles Matthews</t>
  </si>
  <si>
    <t>Colebrook</t>
  </si>
  <si>
    <t>Disa</t>
  </si>
  <si>
    <t>Gothenburg</t>
  </si>
  <si>
    <t>Neil Hare</t>
  </si>
  <si>
    <t>Parkview</t>
  </si>
  <si>
    <t>Starke</t>
  </si>
  <si>
    <t>Tom Henshilwood</t>
  </si>
  <si>
    <t>John Van Niekerk</t>
  </si>
  <si>
    <t>TBRT</t>
  </si>
  <si>
    <t>9m</t>
  </si>
  <si>
    <t>Bus Type</t>
  </si>
  <si>
    <t>Pos km</t>
  </si>
  <si>
    <t>Live km</t>
  </si>
  <si>
    <t>Route No</t>
  </si>
  <si>
    <t>Johan Heyns North</t>
  </si>
  <si>
    <t>Begonia</t>
  </si>
  <si>
    <t>Aloe</t>
  </si>
  <si>
    <t>Acacia</t>
  </si>
  <si>
    <t>Azalea</t>
  </si>
  <si>
    <t>Kerria Primary</t>
  </si>
  <si>
    <t>Marigold</t>
  </si>
  <si>
    <t>Avondale</t>
  </si>
  <si>
    <t>Pos km (on)</t>
  </si>
  <si>
    <t>Pos km (off)</t>
  </si>
  <si>
    <t>12m</t>
  </si>
  <si>
    <t>Nicobar</t>
  </si>
  <si>
    <t>Direction</t>
  </si>
  <si>
    <t>Peak</t>
  </si>
  <si>
    <t>BLOCK</t>
  </si>
  <si>
    <t>am</t>
  </si>
  <si>
    <t>pm</t>
  </si>
  <si>
    <t xml:space="preserve">Route </t>
  </si>
  <si>
    <t>Route Name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</si>
  <si>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</si>
  <si>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</si>
  <si>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</si>
  <si>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</si>
  <si>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</si>
  <si>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</si>
  <si>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</si>
  <si>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</si>
  <si>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</si>
  <si>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</si>
  <si>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</si>
  <si>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</si>
  <si>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</si>
  <si>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</si>
  <si>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</si>
  <si>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</si>
  <si>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</si>
  <si>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</si>
  <si>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</si>
  <si>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</si>
  <si>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Route</t>
  </si>
  <si>
    <t>Depart</t>
  </si>
  <si>
    <t>F</t>
  </si>
  <si>
    <t>Count of BLOCK</t>
  </si>
  <si>
    <t>Grand Total</t>
  </si>
  <si>
    <t>R</t>
  </si>
  <si>
    <t>Atlantis Industria West - Protea Park - Avondale - Atlantis</t>
  </si>
  <si>
    <t>Atlantis Depot to Johan Heyns N (Pos)</t>
  </si>
  <si>
    <t>Atlantis to Atlantis Depot (Pos)</t>
  </si>
  <si>
    <t>Johan Heyns N to Atlantis Depot (Pos)</t>
  </si>
  <si>
    <t>TT DATE</t>
  </si>
  <si>
    <t>DAILY LIVE TRIPS</t>
  </si>
  <si>
    <t>Monday to Friday</t>
  </si>
  <si>
    <t>Saturday, Sunday &amp; Public Holiday</t>
  </si>
  <si>
    <t>04:46</t>
  </si>
  <si>
    <t>04:48</t>
  </si>
  <si>
    <t>04:50</t>
  </si>
  <si>
    <t>04:51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</si>
  <si>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</si>
  <si>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</si>
  <si>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</si>
  <si>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</si>
  <si>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</si>
  <si>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</si>
  <si>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</si>
  <si>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</si>
  <si>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</si>
  <si>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</si>
  <si>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</si>
  <si>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</si>
  <si>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</si>
  <si>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</si>
  <si>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</si>
  <si>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</si>
  <si>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</si>
  <si>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</si>
  <si>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</si>
  <si>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</si>
  <si>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</si>
  <si>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</si>
  <si>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</si>
  <si>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</si>
  <si>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</si>
  <si>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</si>
  <si>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</si>
  <si>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</si>
  <si>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05:01</t>
  </si>
  <si>
    <t>05:16</t>
  </si>
  <si>
    <t>05:31</t>
  </si>
  <si>
    <t>05:46</t>
  </si>
  <si>
    <t>06:01</t>
  </si>
  <si>
    <t>06:16</t>
  </si>
  <si>
    <t>06:31</t>
  </si>
  <si>
    <t>06:46</t>
  </si>
  <si>
    <t>07:01</t>
  </si>
  <si>
    <t>07:16</t>
  </si>
  <si>
    <t>07:31</t>
  </si>
  <si>
    <t>07:46</t>
  </si>
  <si>
    <t>08:01</t>
  </si>
  <si>
    <t>08:16</t>
  </si>
  <si>
    <t>08:31</t>
  </si>
  <si>
    <t>08:46</t>
  </si>
  <si>
    <t>09:01</t>
  </si>
  <si>
    <t>09:31</t>
  </si>
  <si>
    <t>10:01</t>
  </si>
  <si>
    <t>10:31</t>
  </si>
  <si>
    <t>11:01</t>
  </si>
  <si>
    <t>11:31</t>
  </si>
  <si>
    <t>12:01</t>
  </si>
  <si>
    <t>12:31</t>
  </si>
  <si>
    <t>13:01</t>
  </si>
  <si>
    <t>13:31</t>
  </si>
  <si>
    <t>14:01</t>
  </si>
  <si>
    <t>14:31</t>
  </si>
  <si>
    <t>15:01</t>
  </si>
  <si>
    <t>15:31</t>
  </si>
  <si>
    <t>15:46</t>
  </si>
  <si>
    <t>16:01</t>
  </si>
  <si>
    <t>16:16</t>
  </si>
  <si>
    <t>16:31</t>
  </si>
  <si>
    <t>16:46</t>
  </si>
  <si>
    <t>17:01</t>
  </si>
  <si>
    <t>17:16</t>
  </si>
  <si>
    <t>17:31</t>
  </si>
  <si>
    <t>17:46</t>
  </si>
  <si>
    <t>18:01</t>
  </si>
  <si>
    <t>18:31</t>
  </si>
  <si>
    <t>19:01</t>
  </si>
  <si>
    <t>19:31</t>
  </si>
  <si>
    <t>20:01</t>
  </si>
  <si>
    <t>20:31</t>
  </si>
  <si>
    <t>21:01</t>
  </si>
  <si>
    <t>05:03</t>
  </si>
  <si>
    <t>05:18</t>
  </si>
  <si>
    <t>05:33</t>
  </si>
  <si>
    <t>05:48</t>
  </si>
  <si>
    <t>06:03</t>
  </si>
  <si>
    <t>06:18</t>
  </si>
  <si>
    <t>06:33</t>
  </si>
  <si>
    <t>06:48</t>
  </si>
  <si>
    <t>07:03</t>
  </si>
  <si>
    <t>07:18</t>
  </si>
  <si>
    <t>07:33</t>
  </si>
  <si>
    <t>07:48</t>
  </si>
  <si>
    <t>08:03</t>
  </si>
  <si>
    <t>08:18</t>
  </si>
  <si>
    <t>08:33</t>
  </si>
  <si>
    <t>08:48</t>
  </si>
  <si>
    <t>09:02</t>
  </si>
  <si>
    <t>09:32</t>
  </si>
  <si>
    <t>10:02</t>
  </si>
  <si>
    <t>10:32</t>
  </si>
  <si>
    <t>11:02</t>
  </si>
  <si>
    <t>11:32</t>
  </si>
  <si>
    <t>12:02</t>
  </si>
  <si>
    <t>12:32</t>
  </si>
  <si>
    <t>13:02</t>
  </si>
  <si>
    <t>13:32</t>
  </si>
  <si>
    <t>14:02</t>
  </si>
  <si>
    <t>14:32</t>
  </si>
  <si>
    <t>15:02</t>
  </si>
  <si>
    <t>15:33</t>
  </si>
  <si>
    <t>15:48</t>
  </si>
  <si>
    <t>16:03</t>
  </si>
  <si>
    <t>16:18</t>
  </si>
  <si>
    <t>16:33</t>
  </si>
  <si>
    <t>16:48</t>
  </si>
  <si>
    <t>17:03</t>
  </si>
  <si>
    <t>17:18</t>
  </si>
  <si>
    <t>17:33</t>
  </si>
  <si>
    <t>17:48</t>
  </si>
  <si>
    <t>18:03</t>
  </si>
  <si>
    <t>18:32</t>
  </si>
  <si>
    <t>19:02</t>
  </si>
  <si>
    <t>19:32</t>
  </si>
  <si>
    <t>20:02</t>
  </si>
  <si>
    <t>20:32</t>
  </si>
  <si>
    <t>21:02</t>
  </si>
  <si>
    <t>05:05</t>
  </si>
  <si>
    <t>05:20</t>
  </si>
  <si>
    <t>05:35</t>
  </si>
  <si>
    <t>05:50</t>
  </si>
  <si>
    <t>06:05</t>
  </si>
  <si>
    <t>06:20</t>
  </si>
  <si>
    <t>06:35</t>
  </si>
  <si>
    <t>06:50</t>
  </si>
  <si>
    <t>07:05</t>
  </si>
  <si>
    <t>07:20</t>
  </si>
  <si>
    <t>07:35</t>
  </si>
  <si>
    <t>07:50</t>
  </si>
  <si>
    <t>08:05</t>
  </si>
  <si>
    <t>08:20</t>
  </si>
  <si>
    <t>08:35</t>
  </si>
  <si>
    <t>08:50</t>
  </si>
  <si>
    <t>09:03</t>
  </si>
  <si>
    <t>09:33</t>
  </si>
  <si>
    <t>10:03</t>
  </si>
  <si>
    <t>10:33</t>
  </si>
  <si>
    <t>11:03</t>
  </si>
  <si>
    <t>11:33</t>
  </si>
  <si>
    <t>12:03</t>
  </si>
  <si>
    <t>12:33</t>
  </si>
  <si>
    <t>13:03</t>
  </si>
  <si>
    <t>13:33</t>
  </si>
  <si>
    <t>14:03</t>
  </si>
  <si>
    <t>14:33</t>
  </si>
  <si>
    <t>15:03</t>
  </si>
  <si>
    <t>15:35</t>
  </si>
  <si>
    <t>15:50</t>
  </si>
  <si>
    <t>16:05</t>
  </si>
  <si>
    <t>16:20</t>
  </si>
  <si>
    <t>16:35</t>
  </si>
  <si>
    <t>16:50</t>
  </si>
  <si>
    <t>17:05</t>
  </si>
  <si>
    <t>17:20</t>
  </si>
  <si>
    <t>17:35</t>
  </si>
  <si>
    <t>17:50</t>
  </si>
  <si>
    <t>18:05</t>
  </si>
  <si>
    <t>18:33</t>
  </si>
  <si>
    <t>19:03</t>
  </si>
  <si>
    <t>19:33</t>
  </si>
  <si>
    <t>20:03</t>
  </si>
  <si>
    <t>20:33</t>
  </si>
  <si>
    <t>21:03</t>
  </si>
  <si>
    <t>05:06</t>
  </si>
  <si>
    <t>05:21</t>
  </si>
  <si>
    <t>05:36</t>
  </si>
  <si>
    <t>05:51</t>
  </si>
  <si>
    <t>06:06</t>
  </si>
  <si>
    <t>06:21</t>
  </si>
  <si>
    <t>06:36</t>
  </si>
  <si>
    <t>06:51</t>
  </si>
  <si>
    <t>07:06</t>
  </si>
  <si>
    <t>07:21</t>
  </si>
  <si>
    <t>07:36</t>
  </si>
  <si>
    <t>07:51</t>
  </si>
  <si>
    <t>08:06</t>
  </si>
  <si>
    <t>08:21</t>
  </si>
  <si>
    <t>08:36</t>
  </si>
  <si>
    <t>08:51</t>
  </si>
  <si>
    <t>09:04</t>
  </si>
  <si>
    <t>09:34</t>
  </si>
  <si>
    <t>10:04</t>
  </si>
  <si>
    <t>10:34</t>
  </si>
  <si>
    <t>11:04</t>
  </si>
  <si>
    <t>11:34</t>
  </si>
  <si>
    <t>12:04</t>
  </si>
  <si>
    <t>12:34</t>
  </si>
  <si>
    <t>13:04</t>
  </si>
  <si>
    <t>13:34</t>
  </si>
  <si>
    <t>14:04</t>
  </si>
  <si>
    <t>14:34</t>
  </si>
  <si>
    <t>15:04</t>
  </si>
  <si>
    <t>15:36</t>
  </si>
  <si>
    <t>15:51</t>
  </si>
  <si>
    <t>16:06</t>
  </si>
  <si>
    <t>16:21</t>
  </si>
  <si>
    <t>16:36</t>
  </si>
  <si>
    <t>16:51</t>
  </si>
  <si>
    <t>17:06</t>
  </si>
  <si>
    <t>17:21</t>
  </si>
  <si>
    <t>17:36</t>
  </si>
  <si>
    <t>17:51</t>
  </si>
  <si>
    <t>18:06</t>
  </si>
  <si>
    <t>18:34</t>
  </si>
  <si>
    <t>19:04</t>
  </si>
  <si>
    <t>19:34</t>
  </si>
  <si>
    <t>20:04</t>
  </si>
  <si>
    <t>20:34</t>
  </si>
  <si>
    <t>21:04</t>
  </si>
  <si>
    <t>04:53</t>
  </si>
  <si>
    <t>05:08</t>
  </si>
  <si>
    <t>05:23</t>
  </si>
  <si>
    <t>05:38</t>
  </si>
  <si>
    <t>05:53</t>
  </si>
  <si>
    <t>06:08</t>
  </si>
  <si>
    <t>06:23</t>
  </si>
  <si>
    <t>06:38</t>
  </si>
  <si>
    <t>06:53</t>
  </si>
  <si>
    <t>07:08</t>
  </si>
  <si>
    <t>07:23</t>
  </si>
  <si>
    <t>07:38</t>
  </si>
  <si>
    <t>07:53</t>
  </si>
  <si>
    <t>08:08</t>
  </si>
  <si>
    <t>08:23</t>
  </si>
  <si>
    <t>08:38</t>
  </si>
  <si>
    <t>08:53</t>
  </si>
  <si>
    <t>09:05</t>
  </si>
  <si>
    <t>09:35</t>
  </si>
  <si>
    <t>10:05</t>
  </si>
  <si>
    <t>10:35</t>
  </si>
  <si>
    <t>11:05</t>
  </si>
  <si>
    <t>11:35</t>
  </si>
  <si>
    <t>12:05</t>
  </si>
  <si>
    <t>12:35</t>
  </si>
  <si>
    <t>13:05</t>
  </si>
  <si>
    <t>13:35</t>
  </si>
  <si>
    <t>14:05</t>
  </si>
  <si>
    <t>14:35</t>
  </si>
  <si>
    <t>15:05</t>
  </si>
  <si>
    <t>15:38</t>
  </si>
  <si>
    <t>15:53</t>
  </si>
  <si>
    <t>16:08</t>
  </si>
  <si>
    <t>16:23</t>
  </si>
  <si>
    <t>16:38</t>
  </si>
  <si>
    <t>16:53</t>
  </si>
  <si>
    <t>17:08</t>
  </si>
  <si>
    <t>17:23</t>
  </si>
  <si>
    <t>17:38</t>
  </si>
  <si>
    <t>17:53</t>
  </si>
  <si>
    <t>18:08</t>
  </si>
  <si>
    <t>18:35</t>
  </si>
  <si>
    <t>19:05</t>
  </si>
  <si>
    <t>19:35</t>
  </si>
  <si>
    <t>20:05</t>
  </si>
  <si>
    <t>20:35</t>
  </si>
  <si>
    <t>21:05</t>
  </si>
  <si>
    <t>04:54</t>
  </si>
  <si>
    <t>05:09</t>
  </si>
  <si>
    <t>05:24</t>
  </si>
  <si>
    <t>05:39</t>
  </si>
  <si>
    <t>05:54</t>
  </si>
  <si>
    <t>06:09</t>
  </si>
  <si>
    <t>06:24</t>
  </si>
  <si>
    <t>06:39</t>
  </si>
  <si>
    <t>06:54</t>
  </si>
  <si>
    <t>07:09</t>
  </si>
  <si>
    <t>07:24</t>
  </si>
  <si>
    <t>07:39</t>
  </si>
  <si>
    <t>07:54</t>
  </si>
  <si>
    <t>08:09</t>
  </si>
  <si>
    <t>08:24</t>
  </si>
  <si>
    <t>08:39</t>
  </si>
  <si>
    <t>08:54</t>
  </si>
  <si>
    <t>09:06</t>
  </si>
  <si>
    <t>09:36</t>
  </si>
  <si>
    <t>10:06</t>
  </si>
  <si>
    <t>10:36</t>
  </si>
  <si>
    <t>11:06</t>
  </si>
  <si>
    <t>11:36</t>
  </si>
  <si>
    <t>12:06</t>
  </si>
  <si>
    <t>12:36</t>
  </si>
  <si>
    <t>13:06</t>
  </si>
  <si>
    <t>13:36</t>
  </si>
  <si>
    <t>14:06</t>
  </si>
  <si>
    <t>14:36</t>
  </si>
  <si>
    <t>15:06</t>
  </si>
  <si>
    <t>15:39</t>
  </si>
  <si>
    <t>15:54</t>
  </si>
  <si>
    <t>16:09</t>
  </si>
  <si>
    <t>16:24</t>
  </si>
  <si>
    <t>16:39</t>
  </si>
  <si>
    <t>16:54</t>
  </si>
  <si>
    <t>17:09</t>
  </si>
  <si>
    <t>17:24</t>
  </si>
  <si>
    <t>17:39</t>
  </si>
  <si>
    <t>17:54</t>
  </si>
  <si>
    <t>18:09</t>
  </si>
  <si>
    <t>18:36</t>
  </si>
  <si>
    <t>19:06</t>
  </si>
  <si>
    <t>19:36</t>
  </si>
  <si>
    <t>20:06</t>
  </si>
  <si>
    <t>20:36</t>
  </si>
  <si>
    <t>21:06</t>
  </si>
  <si>
    <t>04:56</t>
  </si>
  <si>
    <t>05:11</t>
  </si>
  <si>
    <t>05:26</t>
  </si>
  <si>
    <t>05:41</t>
  </si>
  <si>
    <t>05:56</t>
  </si>
  <si>
    <t>06:11</t>
  </si>
  <si>
    <t>06:26</t>
  </si>
  <si>
    <t>06:41</t>
  </si>
  <si>
    <t>06:56</t>
  </si>
  <si>
    <t>07:11</t>
  </si>
  <si>
    <t>07:26</t>
  </si>
  <si>
    <t>07:41</t>
  </si>
  <si>
    <t>07:56</t>
  </si>
  <si>
    <t>08:11</t>
  </si>
  <si>
    <t>08:26</t>
  </si>
  <si>
    <t>08:41</t>
  </si>
  <si>
    <t>08:56</t>
  </si>
  <si>
    <t>09:07</t>
  </si>
  <si>
    <t>09:37</t>
  </si>
  <si>
    <t>10:07</t>
  </si>
  <si>
    <t>10:37</t>
  </si>
  <si>
    <t>11:07</t>
  </si>
  <si>
    <t>11:37</t>
  </si>
  <si>
    <t>12:07</t>
  </si>
  <si>
    <t>12:37</t>
  </si>
  <si>
    <t>13:07</t>
  </si>
  <si>
    <t>13:37</t>
  </si>
  <si>
    <t>14:07</t>
  </si>
  <si>
    <t>14:37</t>
  </si>
  <si>
    <t>15:07</t>
  </si>
  <si>
    <t>15:41</t>
  </si>
  <si>
    <t>15:56</t>
  </si>
  <si>
    <t>16:11</t>
  </si>
  <si>
    <t>16:26</t>
  </si>
  <si>
    <t>16:41</t>
  </si>
  <si>
    <t>16:56</t>
  </si>
  <si>
    <t>17:11</t>
  </si>
  <si>
    <t>17:26</t>
  </si>
  <si>
    <t>17:41</t>
  </si>
  <si>
    <t>17:56</t>
  </si>
  <si>
    <t>18:11</t>
  </si>
  <si>
    <t>18:37</t>
  </si>
  <si>
    <t>19:07</t>
  </si>
  <si>
    <t>19:37</t>
  </si>
  <si>
    <t>20:07</t>
  </si>
  <si>
    <t>20:37</t>
  </si>
  <si>
    <t>21:07</t>
  </si>
  <si>
    <t>04:57</t>
  </si>
  <si>
    <t>05:12</t>
  </si>
  <si>
    <t>05:27</t>
  </si>
  <si>
    <t>05:42</t>
  </si>
  <si>
    <t>05:57</t>
  </si>
  <si>
    <t>06:12</t>
  </si>
  <si>
    <t>06:27</t>
  </si>
  <si>
    <t>06:42</t>
  </si>
  <si>
    <t>06:57</t>
  </si>
  <si>
    <t>07:12</t>
  </si>
  <si>
    <t>07:27</t>
  </si>
  <si>
    <t>07:42</t>
  </si>
  <si>
    <t>07:57</t>
  </si>
  <si>
    <t>08:12</t>
  </si>
  <si>
    <t>08:27</t>
  </si>
  <si>
    <t>08:42</t>
  </si>
  <si>
    <t>08:57</t>
  </si>
  <si>
    <t>09:08</t>
  </si>
  <si>
    <t>09:38</t>
  </si>
  <si>
    <t>10:08</t>
  </si>
  <si>
    <t>10:38</t>
  </si>
  <si>
    <t>11:08</t>
  </si>
  <si>
    <t>11:38</t>
  </si>
  <si>
    <t>12:08</t>
  </si>
  <si>
    <t>12:38</t>
  </si>
  <si>
    <t>13:08</t>
  </si>
  <si>
    <t>13:38</t>
  </si>
  <si>
    <t>14:08</t>
  </si>
  <si>
    <t>14:38</t>
  </si>
  <si>
    <t>15:08</t>
  </si>
  <si>
    <t>15:42</t>
  </si>
  <si>
    <t>15:57</t>
  </si>
  <si>
    <t>16:12</t>
  </si>
  <si>
    <t>16:27</t>
  </si>
  <si>
    <t>16:42</t>
  </si>
  <si>
    <t>16:57</t>
  </si>
  <si>
    <t>17:12</t>
  </si>
  <si>
    <t>17:27</t>
  </si>
  <si>
    <t>17:42</t>
  </si>
  <si>
    <t>17:57</t>
  </si>
  <si>
    <t>18:12</t>
  </si>
  <si>
    <t>18:38</t>
  </si>
  <si>
    <t>19:08</t>
  </si>
  <si>
    <t>19:38</t>
  </si>
  <si>
    <t>20:08</t>
  </si>
  <si>
    <t>20:38</t>
  </si>
  <si>
    <t>21:08</t>
  </si>
  <si>
    <t>04:58</t>
  </si>
  <si>
    <t>05:13</t>
  </si>
  <si>
    <t>05:28</t>
  </si>
  <si>
    <t>05:43</t>
  </si>
  <si>
    <t>05:58</t>
  </si>
  <si>
    <t>06:13</t>
  </si>
  <si>
    <t>06:28</t>
  </si>
  <si>
    <t>06:43</t>
  </si>
  <si>
    <t>06:58</t>
  </si>
  <si>
    <t>07:13</t>
  </si>
  <si>
    <t>07:28</t>
  </si>
  <si>
    <t>07:43</t>
  </si>
  <si>
    <t>07:58</t>
  </si>
  <si>
    <t>08:13</t>
  </si>
  <si>
    <t>08:28</t>
  </si>
  <si>
    <t>08:43</t>
  </si>
  <si>
    <t>08:58</t>
  </si>
  <si>
    <t>09:09</t>
  </si>
  <si>
    <t>09:39</t>
  </si>
  <si>
    <t>10:09</t>
  </si>
  <si>
    <t>10:39</t>
  </si>
  <si>
    <t>11:09</t>
  </si>
  <si>
    <t>11:39</t>
  </si>
  <si>
    <t>12:09</t>
  </si>
  <si>
    <t>12:39</t>
  </si>
  <si>
    <t>13:09</t>
  </si>
  <si>
    <t>13:39</t>
  </si>
  <si>
    <t>14:09</t>
  </si>
  <si>
    <t>14:39</t>
  </si>
  <si>
    <t>15:09</t>
  </si>
  <si>
    <t>15:43</t>
  </si>
  <si>
    <t>15:58</t>
  </si>
  <si>
    <t>16:13</t>
  </si>
  <si>
    <t>16:28</t>
  </si>
  <si>
    <t>16:43</t>
  </si>
  <si>
    <t>16:58</t>
  </si>
  <si>
    <t>17:13</t>
  </si>
  <si>
    <t>17:28</t>
  </si>
  <si>
    <t>17:43</t>
  </si>
  <si>
    <t>17:58</t>
  </si>
  <si>
    <t>18:13</t>
  </si>
  <si>
    <t>18:39</t>
  </si>
  <si>
    <t>19:09</t>
  </si>
  <si>
    <t>19:39</t>
  </si>
  <si>
    <t>20:09</t>
  </si>
  <si>
    <t>20:39</t>
  </si>
  <si>
    <t>21:09</t>
  </si>
  <si>
    <t>04:59</t>
  </si>
  <si>
    <t>05:14</t>
  </si>
  <si>
    <t>05:29</t>
  </si>
  <si>
    <t>05:44</t>
  </si>
  <si>
    <t>05:59</t>
  </si>
  <si>
    <t>06:14</t>
  </si>
  <si>
    <t>06:29</t>
  </si>
  <si>
    <t>06:44</t>
  </si>
  <si>
    <t>06:59</t>
  </si>
  <si>
    <t>07:14</t>
  </si>
  <si>
    <t>07:29</t>
  </si>
  <si>
    <t>07:44</t>
  </si>
  <si>
    <t>07:59</t>
  </si>
  <si>
    <t>08:14</t>
  </si>
  <si>
    <t>08:29</t>
  </si>
  <si>
    <t>08:44</t>
  </si>
  <si>
    <t>08:59</t>
  </si>
  <si>
    <t>09:10</t>
  </si>
  <si>
    <t>09:40</t>
  </si>
  <si>
    <t>10:10</t>
  </si>
  <si>
    <t>10:40</t>
  </si>
  <si>
    <t>11:10</t>
  </si>
  <si>
    <t>11:40</t>
  </si>
  <si>
    <t>12:10</t>
  </si>
  <si>
    <t>12:40</t>
  </si>
  <si>
    <t>13:10</t>
  </si>
  <si>
    <t>13:40</t>
  </si>
  <si>
    <t>14:10</t>
  </si>
  <si>
    <t>14:40</t>
  </si>
  <si>
    <t>15:10</t>
  </si>
  <si>
    <t>15:44</t>
  </si>
  <si>
    <t>15:59</t>
  </si>
  <si>
    <t>16:14</t>
  </si>
  <si>
    <t>16:29</t>
  </si>
  <si>
    <t>16:44</t>
  </si>
  <si>
    <t>16:59</t>
  </si>
  <si>
    <t>17:14</t>
  </si>
  <si>
    <t>17:29</t>
  </si>
  <si>
    <t>17:44</t>
  </si>
  <si>
    <t>17:59</t>
  </si>
  <si>
    <t>18:14</t>
  </si>
  <si>
    <t>18:40</t>
  </si>
  <si>
    <t>19:10</t>
  </si>
  <si>
    <t>19:40</t>
  </si>
  <si>
    <t>20:10</t>
  </si>
  <si>
    <t>20:40</t>
  </si>
  <si>
    <t>21:10</t>
  </si>
  <si>
    <t>09:11</t>
  </si>
  <si>
    <t>09:41</t>
  </si>
  <si>
    <t>10:11</t>
  </si>
  <si>
    <t>10:41</t>
  </si>
  <si>
    <t>11:11</t>
  </si>
  <si>
    <t>11:41</t>
  </si>
  <si>
    <t>12:11</t>
  </si>
  <si>
    <t>12:41</t>
  </si>
  <si>
    <t>13:11</t>
  </si>
  <si>
    <t>13:41</t>
  </si>
  <si>
    <t>14:11</t>
  </si>
  <si>
    <t>14:41</t>
  </si>
  <si>
    <t>15:11</t>
  </si>
  <si>
    <t>18:15</t>
  </si>
  <si>
    <t>18:41</t>
  </si>
  <si>
    <t>19:11</t>
  </si>
  <si>
    <t>19:41</t>
  </si>
  <si>
    <t>20:11</t>
  </si>
  <si>
    <t>20:41</t>
  </si>
  <si>
    <t>21:11</t>
  </si>
  <si>
    <t>09:12</t>
  </si>
  <si>
    <t>09:42</t>
  </si>
  <si>
    <t>10:12</t>
  </si>
  <si>
    <t>10:42</t>
  </si>
  <si>
    <t>11:12</t>
  </si>
  <si>
    <t>11:42</t>
  </si>
  <si>
    <t>12:12</t>
  </si>
  <si>
    <t>12:42</t>
  </si>
  <si>
    <t>13:12</t>
  </si>
  <si>
    <t>13:42</t>
  </si>
  <si>
    <t>14:12</t>
  </si>
  <si>
    <t>14:42</t>
  </si>
  <si>
    <t>15:12</t>
  </si>
  <si>
    <t>18:16</t>
  </si>
  <si>
    <t>18:42</t>
  </si>
  <si>
    <t>19:12</t>
  </si>
  <si>
    <t>19:42</t>
  </si>
  <si>
    <t>20:12</t>
  </si>
  <si>
    <t>20:42</t>
  </si>
  <si>
    <t>21:12</t>
  </si>
  <si>
    <t>05:02</t>
  </si>
  <si>
    <t>05:17</t>
  </si>
  <si>
    <t>05:32</t>
  </si>
  <si>
    <t>05:47</t>
  </si>
  <si>
    <t>06:02</t>
  </si>
  <si>
    <t>06:17</t>
  </si>
  <si>
    <t>06:32</t>
  </si>
  <si>
    <t>06:47</t>
  </si>
  <si>
    <t>07:02</t>
  </si>
  <si>
    <t>07:17</t>
  </si>
  <si>
    <t>07:32</t>
  </si>
  <si>
    <t>07:47</t>
  </si>
  <si>
    <t>08:02</t>
  </si>
  <si>
    <t>08:17</t>
  </si>
  <si>
    <t>08:32</t>
  </si>
  <si>
    <t>08:47</t>
  </si>
  <si>
    <t>09:13</t>
  </si>
  <si>
    <t>09:43</t>
  </si>
  <si>
    <t>10:13</t>
  </si>
  <si>
    <t>10:43</t>
  </si>
  <si>
    <t>11:13</t>
  </si>
  <si>
    <t>11:43</t>
  </si>
  <si>
    <t>12:13</t>
  </si>
  <si>
    <t>12:43</t>
  </si>
  <si>
    <t>13:13</t>
  </si>
  <si>
    <t>13:43</t>
  </si>
  <si>
    <t>14:13</t>
  </si>
  <si>
    <t>14:43</t>
  </si>
  <si>
    <t>15:13</t>
  </si>
  <si>
    <t>15:47</t>
  </si>
  <si>
    <t>16:02</t>
  </si>
  <si>
    <t>16:17</t>
  </si>
  <si>
    <t>16:32</t>
  </si>
  <si>
    <t>16:47</t>
  </si>
  <si>
    <t>17:02</t>
  </si>
  <si>
    <t>17:17</t>
  </si>
  <si>
    <t>17:32</t>
  </si>
  <si>
    <t>17:47</t>
  </si>
  <si>
    <t>18:02</t>
  </si>
  <si>
    <t>18:17</t>
  </si>
  <si>
    <t>18:43</t>
  </si>
  <si>
    <t>19:13</t>
  </si>
  <si>
    <t>19:43</t>
  </si>
  <si>
    <t>20:13</t>
  </si>
  <si>
    <t>20:43</t>
  </si>
  <si>
    <t>21:13</t>
  </si>
  <si>
    <t>09:14</t>
  </si>
  <si>
    <t>09:44</t>
  </si>
  <si>
    <t>10:14</t>
  </si>
  <si>
    <t>10:44</t>
  </si>
  <si>
    <t>11:14</t>
  </si>
  <si>
    <t>11:44</t>
  </si>
  <si>
    <t>12:14</t>
  </si>
  <si>
    <t>12:44</t>
  </si>
  <si>
    <t>13:14</t>
  </si>
  <si>
    <t>13:44</t>
  </si>
  <si>
    <t>14:14</t>
  </si>
  <si>
    <t>14:44</t>
  </si>
  <si>
    <t>15:14</t>
  </si>
  <si>
    <t>18:18</t>
  </si>
  <si>
    <t>18:44</t>
  </si>
  <si>
    <t>19:14</t>
  </si>
  <si>
    <t>19:44</t>
  </si>
  <si>
    <t>20:14</t>
  </si>
  <si>
    <t>20:44</t>
  </si>
  <si>
    <t>21:14</t>
  </si>
  <si>
    <t>05:04</t>
  </si>
  <si>
    <t>05:19</t>
  </si>
  <si>
    <t>05:34</t>
  </si>
  <si>
    <t>05:49</t>
  </si>
  <si>
    <t>06:04</t>
  </si>
  <si>
    <t>06:19</t>
  </si>
  <si>
    <t>06:34</t>
  </si>
  <si>
    <t>06:49</t>
  </si>
  <si>
    <t>07:04</t>
  </si>
  <si>
    <t>07:19</t>
  </si>
  <si>
    <t>07:34</t>
  </si>
  <si>
    <t>07:49</t>
  </si>
  <si>
    <t>08:04</t>
  </si>
  <si>
    <t>08:19</t>
  </si>
  <si>
    <t>08:34</t>
  </si>
  <si>
    <t>08:49</t>
  </si>
  <si>
    <t>09:15</t>
  </si>
  <si>
    <t>09:45</t>
  </si>
  <si>
    <t>10:15</t>
  </si>
  <si>
    <t>10:45</t>
  </si>
  <si>
    <t>11:15</t>
  </si>
  <si>
    <t>11:45</t>
  </si>
  <si>
    <t>12:15</t>
  </si>
  <si>
    <t>12:45</t>
  </si>
  <si>
    <t>13:15</t>
  </si>
  <si>
    <t>13:45</t>
  </si>
  <si>
    <t>14:15</t>
  </si>
  <si>
    <t>14:45</t>
  </si>
  <si>
    <t>15:15</t>
  </si>
  <si>
    <t>15:49</t>
  </si>
  <si>
    <t>16:04</t>
  </si>
  <si>
    <t>16:19</t>
  </si>
  <si>
    <t>16:34</t>
  </si>
  <si>
    <t>16:49</t>
  </si>
  <si>
    <t>17:04</t>
  </si>
  <si>
    <t>17:19</t>
  </si>
  <si>
    <t>17:34</t>
  </si>
  <si>
    <t>17:49</t>
  </si>
  <si>
    <t>18:04</t>
  </si>
  <si>
    <t>18:19</t>
  </si>
  <si>
    <t>18:45</t>
  </si>
  <si>
    <t>19:15</t>
  </si>
  <si>
    <t>19:45</t>
  </si>
  <si>
    <t>20:15</t>
  </si>
  <si>
    <t>20:45</t>
  </si>
  <si>
    <t>21:15</t>
  </si>
  <si>
    <t>09:16</t>
  </si>
  <si>
    <t>09:46</t>
  </si>
  <si>
    <t>10:16</t>
  </si>
  <si>
    <t>10:46</t>
  </si>
  <si>
    <t>11:16</t>
  </si>
  <si>
    <t>11:46</t>
  </si>
  <si>
    <t>12:16</t>
  </si>
  <si>
    <t>12:46</t>
  </si>
  <si>
    <t>13:16</t>
  </si>
  <si>
    <t>13:46</t>
  </si>
  <si>
    <t>14:16</t>
  </si>
  <si>
    <t>14:46</t>
  </si>
  <si>
    <t>15:16</t>
  </si>
  <si>
    <t>18:20</t>
  </si>
  <si>
    <t>18:46</t>
  </si>
  <si>
    <t>19:16</t>
  </si>
  <si>
    <t>19:46</t>
  </si>
  <si>
    <t>20:16</t>
  </si>
  <si>
    <t>20:46</t>
  </si>
  <si>
    <t>21:16</t>
  </si>
  <si>
    <t>09:17</t>
  </si>
  <si>
    <t>09:47</t>
  </si>
  <si>
    <t>10:17</t>
  </si>
  <si>
    <t>10:47</t>
  </si>
  <si>
    <t>11:17</t>
  </si>
  <si>
    <t>11:47</t>
  </si>
  <si>
    <t>12:17</t>
  </si>
  <si>
    <t>12:47</t>
  </si>
  <si>
    <t>13:17</t>
  </si>
  <si>
    <t>13:47</t>
  </si>
  <si>
    <t>14:17</t>
  </si>
  <si>
    <t>14:47</t>
  </si>
  <si>
    <t>15:17</t>
  </si>
  <si>
    <t>18:21</t>
  </si>
  <si>
    <t>18:47</t>
  </si>
  <si>
    <t>19:17</t>
  </si>
  <si>
    <t>19:47</t>
  </si>
  <si>
    <t>20:17</t>
  </si>
  <si>
    <t>20:47</t>
  </si>
  <si>
    <t>21:17</t>
  </si>
  <si>
    <t>05:07</t>
  </si>
  <si>
    <t>05:22</t>
  </si>
  <si>
    <t>05:37</t>
  </si>
  <si>
    <t>05:52</t>
  </si>
  <si>
    <t>06:07</t>
  </si>
  <si>
    <t>06:22</t>
  </si>
  <si>
    <t>06:37</t>
  </si>
  <si>
    <t>06:52</t>
  </si>
  <si>
    <t>07:07</t>
  </si>
  <si>
    <t>07:22</t>
  </si>
  <si>
    <t>07:37</t>
  </si>
  <si>
    <t>07:52</t>
  </si>
  <si>
    <t>08:07</t>
  </si>
  <si>
    <t>08:22</t>
  </si>
  <si>
    <t>08:37</t>
  </si>
  <si>
    <t>08:52</t>
  </si>
  <si>
    <t>09:18</t>
  </si>
  <si>
    <t>09:48</t>
  </si>
  <si>
    <t>10:18</t>
  </si>
  <si>
    <t>10:48</t>
  </si>
  <si>
    <t>11:18</t>
  </si>
  <si>
    <t>11:48</t>
  </si>
  <si>
    <t>12:18</t>
  </si>
  <si>
    <t>12:48</t>
  </si>
  <si>
    <t>13:18</t>
  </si>
  <si>
    <t>13:48</t>
  </si>
  <si>
    <t>14:18</t>
  </si>
  <si>
    <t>14:48</t>
  </si>
  <si>
    <t>15:18</t>
  </si>
  <si>
    <t>15:52</t>
  </si>
  <si>
    <t>16:07</t>
  </si>
  <si>
    <t>16:22</t>
  </si>
  <si>
    <t>16:37</t>
  </si>
  <si>
    <t>16:52</t>
  </si>
  <si>
    <t>17:07</t>
  </si>
  <si>
    <t>17:22</t>
  </si>
  <si>
    <t>17:37</t>
  </si>
  <si>
    <t>17:52</t>
  </si>
  <si>
    <t>18:07</t>
  </si>
  <si>
    <t>18:22</t>
  </si>
  <si>
    <t>18:48</t>
  </si>
  <si>
    <t>19:18</t>
  </si>
  <si>
    <t>19:48</t>
  </si>
  <si>
    <t>20:18</t>
  </si>
  <si>
    <t>20:48</t>
  </si>
  <si>
    <t>21:18</t>
  </si>
  <si>
    <t>09:19</t>
  </si>
  <si>
    <t>09:49</t>
  </si>
  <si>
    <t>10:19</t>
  </si>
  <si>
    <t>10:49</t>
  </si>
  <si>
    <t>11:19</t>
  </si>
  <si>
    <t>11:49</t>
  </si>
  <si>
    <t>12:19</t>
  </si>
  <si>
    <t>12:49</t>
  </si>
  <si>
    <t>13:19</t>
  </si>
  <si>
    <t>13:49</t>
  </si>
  <si>
    <t>14:19</t>
  </si>
  <si>
    <t>14:49</t>
  </si>
  <si>
    <t>15:19</t>
  </si>
  <si>
    <t>18:23</t>
  </si>
  <si>
    <t>18:49</t>
  </si>
  <si>
    <t>19:19</t>
  </si>
  <si>
    <t>19:49</t>
  </si>
  <si>
    <t>20:19</t>
  </si>
  <si>
    <t>20:49</t>
  </si>
  <si>
    <t>21:19</t>
  </si>
  <si>
    <t>09:20</t>
  </si>
  <si>
    <t>09:50</t>
  </si>
  <si>
    <t>10:20</t>
  </si>
  <si>
    <t>10:50</t>
  </si>
  <si>
    <t>11:20</t>
  </si>
  <si>
    <t>11:50</t>
  </si>
  <si>
    <t>12:20</t>
  </si>
  <si>
    <t>12:50</t>
  </si>
  <si>
    <t>13:20</t>
  </si>
  <si>
    <t>13:50</t>
  </si>
  <si>
    <t>14:20</t>
  </si>
  <si>
    <t>14:50</t>
  </si>
  <si>
    <t>15:20</t>
  </si>
  <si>
    <t>18:24</t>
  </si>
  <si>
    <t>18:50</t>
  </si>
  <si>
    <t>19:20</t>
  </si>
  <si>
    <t>19:50</t>
  </si>
  <si>
    <t>20:20</t>
  </si>
  <si>
    <t>20:50</t>
  </si>
  <si>
    <t>21:20</t>
  </si>
  <si>
    <t>05:10</t>
  </si>
  <si>
    <t>05:25</t>
  </si>
  <si>
    <t>05:40</t>
  </si>
  <si>
    <t>05:55</t>
  </si>
  <si>
    <t>06:10</t>
  </si>
  <si>
    <t>06:25</t>
  </si>
  <si>
    <t>06:40</t>
  </si>
  <si>
    <t>06:55</t>
  </si>
  <si>
    <t>07:10</t>
  </si>
  <si>
    <t>07:25</t>
  </si>
  <si>
    <t>07:40</t>
  </si>
  <si>
    <t>07:55</t>
  </si>
  <si>
    <t>08:10</t>
  </si>
  <si>
    <t>08:25</t>
  </si>
  <si>
    <t>08:40</t>
  </si>
  <si>
    <t>08:55</t>
  </si>
  <si>
    <t>09:21</t>
  </si>
  <si>
    <t>09:51</t>
  </si>
  <si>
    <t>10:21</t>
  </si>
  <si>
    <t>10:51</t>
  </si>
  <si>
    <t>11:21</t>
  </si>
  <si>
    <t>11:51</t>
  </si>
  <si>
    <t>12:21</t>
  </si>
  <si>
    <t>12:51</t>
  </si>
  <si>
    <t>13:21</t>
  </si>
  <si>
    <t>13:51</t>
  </si>
  <si>
    <t>14:21</t>
  </si>
  <si>
    <t>14:51</t>
  </si>
  <si>
    <t>15:21</t>
  </si>
  <si>
    <t>15:55</t>
  </si>
  <si>
    <t>16:10</t>
  </si>
  <si>
    <t>16:25</t>
  </si>
  <si>
    <t>16:40</t>
  </si>
  <si>
    <t>16:55</t>
  </si>
  <si>
    <t>17:10</t>
  </si>
  <si>
    <t>17:25</t>
  </si>
  <si>
    <t>17:40</t>
  </si>
  <si>
    <t>17:55</t>
  </si>
  <si>
    <t>18:10</t>
  </si>
  <si>
    <t>18:25</t>
  </si>
  <si>
    <t>18:51</t>
  </si>
  <si>
    <t>19:21</t>
  </si>
  <si>
    <t>19:51</t>
  </si>
  <si>
    <t>20:21</t>
  </si>
  <si>
    <t>20:51</t>
  </si>
  <si>
    <t>21:21</t>
  </si>
  <si>
    <t>09:22</t>
  </si>
  <si>
    <t>09:52</t>
  </si>
  <si>
    <t>10:22</t>
  </si>
  <si>
    <t>10:52</t>
  </si>
  <si>
    <t>11:22</t>
  </si>
  <si>
    <t>11:52</t>
  </si>
  <si>
    <t>12:22</t>
  </si>
  <si>
    <t>12:52</t>
  </si>
  <si>
    <t>13:22</t>
  </si>
  <si>
    <t>13:52</t>
  </si>
  <si>
    <t>14:22</t>
  </si>
  <si>
    <t>14:52</t>
  </si>
  <si>
    <t>15:22</t>
  </si>
  <si>
    <t>18:27</t>
  </si>
  <si>
    <t>21:32</t>
  </si>
  <si>
    <t>15:32</t>
  </si>
  <si>
    <t>21:33</t>
  </si>
  <si>
    <t>21:34</t>
  </si>
  <si>
    <t>15:34</t>
  </si>
  <si>
    <t>21:35</t>
  </si>
  <si>
    <t>21:36</t>
  </si>
  <si>
    <t>09:23</t>
  </si>
  <si>
    <t>21:37</t>
  </si>
  <si>
    <t>09:24</t>
  </si>
  <si>
    <t>15:37</t>
  </si>
  <si>
    <t>21:38</t>
  </si>
  <si>
    <t>09:25</t>
  </si>
  <si>
    <t>18:26</t>
  </si>
  <si>
    <t>21:39</t>
  </si>
  <si>
    <t>09:26</t>
  </si>
  <si>
    <t>21:40</t>
  </si>
  <si>
    <t>09:27</t>
  </si>
  <si>
    <t>15:40</t>
  </si>
  <si>
    <t>18:28</t>
  </si>
  <si>
    <t>21:41</t>
  </si>
  <si>
    <t>09:28</t>
  </si>
  <si>
    <t>18:29</t>
  </si>
  <si>
    <t>21:42</t>
  </si>
  <si>
    <t>21:43</t>
  </si>
  <si>
    <t>21:44</t>
  </si>
  <si>
    <t>21:45</t>
  </si>
  <si>
    <t>21:46</t>
  </si>
  <si>
    <t>21:47</t>
  </si>
  <si>
    <t>21:48</t>
  </si>
  <si>
    <t>21:49</t>
  </si>
  <si>
    <t>21:51</t>
  </si>
  <si>
    <t>19:24</t>
  </si>
  <si>
    <t>19:54</t>
  </si>
  <si>
    <t>20:24</t>
  </si>
  <si>
    <t>20:54</t>
  </si>
  <si>
    <t>21:24</t>
  </si>
  <si>
    <t>21:54</t>
  </si>
  <si>
    <t xml:space="preserve"> Atlantis to Johan Heyns North</t>
  </si>
  <si>
    <t>Johan Heyns North to Atlantis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</si>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</sst>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_ ;_ * \-#,##0_ ;_ * &quot;-&quot;??_ ;_ @_ "/>
    <numFmt numFmtId="168" formatCode="_ * #,##0_ ;_ * \-#,##0_ ;_ * &quot;-&quot;_ ;_ @_ "/>
    <numFmt numFmtId="169" formatCode="_ * #,##0.00_ ;_ * \-#,##0.00_ ;_ * &quot;-&quot;_ ;_ @_ "/>
    <numFmt numFmtId="170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92CDDC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0" fontId="2" fillId="0" borderId="0"/>
    <xf numFmtId="0" fontId="26" fillId="0" borderId="0"/>
    <xf numFmtId="0" fontId="2" fillId="0" borderId="0"/>
  </cellStyleXfs>
  <cellXfs count="217">
    <xf numFmtId="0" fontId="0" fillId="0" borderId="0" xfId="0"/>
    <xf numFmtId="0" fontId="15" fillId="0" borderId="0" xfId="0" applyFont="1"/>
    <xf numFmtId="0" fontId="2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/>
    <xf numFmtId="0" fontId="27" fillId="34" borderId="14" xfId="0" applyFont="1" applyFill="1" applyBorder="1" applyAlignment="1">
      <alignment horizontal="left" vertical="center"/>
    </xf>
    <xf numFmtId="0" fontId="27" fillId="33" borderId="10" xfId="0" applyFont="1" applyFill="1" applyBorder="1" applyAlignment="1">
      <alignment horizontal="center" vertical="center"/>
    </xf>
    <xf numFmtId="0" fontId="27" fillId="34" borderId="27" xfId="0" applyFont="1" applyFill="1" applyBorder="1" applyAlignment="1">
      <alignment horizontal="left" vertical="center"/>
    </xf>
    <xf numFmtId="0" fontId="27" fillId="33" borderId="31" xfId="0" applyFont="1" applyFill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166" fontId="27" fillId="0" borderId="10" xfId="0" applyNumberFormat="1" applyFont="1" applyBorder="1" applyAlignment="1">
      <alignment horizontal="center" vertical="center"/>
    </xf>
    <xf numFmtId="0" fontId="27" fillId="33" borderId="14" xfId="0" applyFont="1" applyFill="1" applyBorder="1" applyAlignment="1">
      <alignment horizontal="left" vertical="center"/>
    </xf>
    <xf numFmtId="166" fontId="27" fillId="33" borderId="10" xfId="0" applyNumberFormat="1" applyFont="1" applyFill="1" applyBorder="1" applyAlignment="1">
      <alignment horizontal="center" vertical="center"/>
    </xf>
    <xf numFmtId="20" fontId="27" fillId="0" borderId="0" xfId="0" applyNumberFormat="1" applyFont="1" applyAlignment="1">
      <alignment horizontal="center" vertical="center"/>
    </xf>
    <xf numFmtId="20" fontId="27" fillId="36" borderId="14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28" xfId="0" applyFont="1" applyFill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8" fillId="0" borderId="10" xfId="0" applyNumberFormat="1" applyFont="1" applyBorder="1" applyAlignment="1">
      <alignment horizontal="center" vertical="center"/>
    </xf>
    <xf numFmtId="166" fontId="28" fillId="33" borderId="10" xfId="0" applyNumberFormat="1" applyFont="1" applyFill="1" applyBorder="1" applyAlignment="1">
      <alignment horizontal="center" vertical="center"/>
    </xf>
    <xf numFmtId="20" fontId="28" fillId="0" borderId="0" xfId="0" applyNumberFormat="1" applyFont="1" applyAlignment="1">
      <alignment horizontal="center" vertical="center"/>
    </xf>
    <xf numFmtId="0" fontId="28" fillId="36" borderId="14" xfId="0" applyFont="1" applyFill="1" applyBorder="1" applyAlignment="1">
      <alignment horizontal="center" vertical="center"/>
    </xf>
    <xf numFmtId="20" fontId="28" fillId="36" borderId="14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34" borderId="28" xfId="0" applyFont="1" applyFill="1" applyBorder="1" applyAlignment="1">
      <alignment horizontal="center" vertical="center"/>
    </xf>
    <xf numFmtId="0" fontId="28" fillId="34" borderId="14" xfId="0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5" borderId="14" xfId="0" applyFont="1" applyFill="1" applyBorder="1" applyAlignment="1">
      <alignment horizontal="center" vertical="center"/>
    </xf>
    <xf numFmtId="166" fontId="28" fillId="35" borderId="10" xfId="0" applyNumberFormat="1" applyFont="1" applyFill="1" applyBorder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5" fillId="34" borderId="14" xfId="0" applyFont="1" applyFill="1" applyBorder="1" applyAlignment="1">
      <alignment horizontal="center" vertical="center"/>
    </xf>
    <xf numFmtId="0" fontId="15" fillId="33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15" fillId="0" borderId="10" xfId="0" applyNumberFormat="1" applyFont="1" applyBorder="1" applyAlignment="1">
      <alignment horizontal="center" vertical="center"/>
    </xf>
    <xf numFmtId="166" fontId="15" fillId="33" borderId="10" xfId="0" applyNumberFormat="1" applyFont="1" applyFill="1" applyBorder="1" applyAlignment="1">
      <alignment horizontal="center" vertical="center"/>
    </xf>
    <xf numFmtId="20" fontId="15" fillId="0" borderId="0" xfId="0" applyNumberFormat="1" applyFont="1" applyAlignment="1">
      <alignment horizontal="center" vertical="center"/>
    </xf>
    <xf numFmtId="0" fontId="15" fillId="36" borderId="14" xfId="0" applyFont="1" applyFill="1" applyBorder="1" applyAlignment="1">
      <alignment horizontal="center" vertical="center"/>
    </xf>
    <xf numFmtId="20" fontId="15" fillId="36" borderId="14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34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7" fillId="38" borderId="14" xfId="0" applyFont="1" applyFill="1" applyBorder="1" applyAlignment="1">
      <alignment horizontal="center" vertical="center"/>
    </xf>
    <xf numFmtId="0" fontId="27" fillId="39" borderId="10" xfId="0" applyFont="1" applyFill="1" applyBorder="1" applyAlignment="1">
      <alignment horizontal="center" vertical="center"/>
    </xf>
    <xf numFmtId="0" fontId="27" fillId="39" borderId="0" xfId="0" applyFont="1" applyFill="1" applyAlignment="1">
      <alignment horizontal="center" vertical="center"/>
    </xf>
    <xf numFmtId="166" fontId="27" fillId="39" borderId="10" xfId="0" applyNumberFormat="1" applyFont="1" applyFill="1" applyBorder="1" applyAlignment="1">
      <alignment horizontal="center" vertical="center"/>
    </xf>
    <xf numFmtId="20" fontId="27" fillId="39" borderId="0" xfId="0" applyNumberFormat="1" applyFont="1" applyFill="1" applyAlignment="1">
      <alignment horizontal="center" vertical="center"/>
    </xf>
    <xf numFmtId="20" fontId="27" fillId="38" borderId="14" xfId="0" applyNumberFormat="1" applyFont="1" applyFill="1" applyBorder="1" applyAlignment="1">
      <alignment horizontal="center" vertical="center"/>
    </xf>
    <xf numFmtId="0" fontId="27" fillId="39" borderId="15" xfId="0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5" borderId="14" xfId="0" applyFont="1" applyFill="1" applyBorder="1" applyAlignment="1">
      <alignment horizontal="center" vertical="center"/>
    </xf>
    <xf numFmtId="166" fontId="27" fillId="35" borderId="10" xfId="0" applyNumberFormat="1" applyFont="1" applyFill="1" applyBorder="1" applyAlignment="1">
      <alignment horizontal="center" vertical="center"/>
    </xf>
    <xf numFmtId="0" fontId="31" fillId="0" borderId="0" xfId="99" applyFont="1" applyAlignment="1">
      <alignment vertical="center"/>
    </xf>
    <xf numFmtId="0" fontId="31" fillId="40" borderId="0" xfId="99" applyFont="1" applyFill="1" applyAlignment="1">
      <alignment horizontal="left" vertical="center"/>
    </xf>
    <xf numFmtId="0" fontId="31" fillId="4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15" fontId="31" fillId="40" borderId="0" xfId="99" applyNumberFormat="1" applyFont="1" applyFill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1" fillId="0" borderId="0" xfId="99" applyFont="1" applyAlignment="1">
      <alignment horizontal="left" vertical="center"/>
    </xf>
    <xf numFmtId="0" fontId="31" fillId="0" borderId="0" xfId="130" applyFont="1" applyAlignment="1">
      <alignment horizontal="left" vertical="center"/>
    </xf>
    <xf numFmtId="0" fontId="31" fillId="0" borderId="0" xfId="130" applyFont="1" applyAlignment="1">
      <alignment vertical="center"/>
    </xf>
    <xf numFmtId="0" fontId="31" fillId="40" borderId="0" xfId="99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0" borderId="10" xfId="130" applyFont="1" applyBorder="1" applyAlignment="1">
      <alignment horizontal="left" vertical="center"/>
    </xf>
    <xf numFmtId="0" fontId="31" fillId="40" borderId="29" xfId="130" applyFont="1" applyFill="1" applyBorder="1" applyAlignment="1">
      <alignment horizontal="right" vertical="center" wrapText="1"/>
    </xf>
    <xf numFmtId="0" fontId="31" fillId="40" borderId="36" xfId="130" applyFont="1" applyFill="1" applyBorder="1" applyAlignment="1">
      <alignment horizontal="right" vertical="center" wrapText="1"/>
    </xf>
    <xf numFmtId="0" fontId="31" fillId="40" borderId="36" xfId="130" applyFont="1" applyFill="1" applyBorder="1" applyAlignment="1">
      <alignment horizontal="left" vertical="center" wrapText="1"/>
    </xf>
    <xf numFmtId="0" fontId="31" fillId="0" borderId="29" xfId="130" applyFont="1" applyBorder="1" applyAlignment="1">
      <alignment horizontal="left" vertical="center" wrapText="1"/>
    </xf>
    <xf numFmtId="0" fontId="31" fillId="0" borderId="36" xfId="130" applyFont="1" applyBorder="1" applyAlignment="1">
      <alignment horizontal="center" vertical="center" wrapText="1"/>
    </xf>
    <xf numFmtId="0" fontId="31" fillId="0" borderId="17" xfId="130" applyFont="1" applyBorder="1" applyAlignment="1">
      <alignment horizontal="center" vertical="center" wrapText="1"/>
    </xf>
    <xf numFmtId="168" fontId="31" fillId="0" borderId="10" xfId="30" applyNumberFormat="1" applyFont="1" applyFill="1" applyBorder="1" applyAlignment="1">
      <alignment horizontal="center" vertical="center" wrapText="1"/>
    </xf>
    <xf numFmtId="169" fontId="31" fillId="0" borderId="10" xfId="130" applyNumberFormat="1" applyFont="1" applyBorder="1" applyAlignment="1">
      <alignment horizontal="right" vertical="center"/>
    </xf>
    <xf numFmtId="15" fontId="31" fillId="0" borderId="37" xfId="130" applyNumberFormat="1" applyFont="1" applyBorder="1" applyAlignment="1">
      <alignment horizontal="left" vertical="center"/>
    </xf>
    <xf numFmtId="15" fontId="31" fillId="0" borderId="36" xfId="130" applyNumberFormat="1" applyFont="1" applyBorder="1" applyAlignment="1">
      <alignment horizontal="left" vertical="center"/>
    </xf>
    <xf numFmtId="41" fontId="31" fillId="0" borderId="10" xfId="130" applyNumberFormat="1" applyFont="1" applyBorder="1" applyAlignment="1">
      <alignment horizontal="center" vertical="center"/>
    </xf>
    <xf numFmtId="0" fontId="31" fillId="0" borderId="38" xfId="81" applyFont="1" applyBorder="1" applyAlignment="1">
      <alignment horizontal="left" vertical="center"/>
    </xf>
    <xf numFmtId="0" fontId="31" fillId="0" borderId="34" xfId="81" applyFont="1" applyBorder="1" applyAlignment="1">
      <alignment horizontal="left" vertical="center"/>
    </xf>
    <xf numFmtId="0" fontId="35" fillId="0" borderId="33" xfId="130" applyFont="1" applyBorder="1" applyAlignment="1">
      <alignment vertical="center"/>
    </xf>
    <xf numFmtId="0" fontId="35" fillId="0" borderId="0" xfId="81" applyFont="1" applyAlignment="1">
      <alignment horizontal="center" vertical="center"/>
    </xf>
    <xf numFmtId="0" fontId="31" fillId="0" borderId="33" xfId="81" applyFont="1" applyBorder="1" applyAlignment="1">
      <alignment horizontal="left" vertical="center"/>
    </xf>
    <xf numFmtId="0" fontId="31" fillId="0" borderId="26" xfId="81" applyFont="1" applyBorder="1" applyAlignment="1">
      <alignment horizontal="left" vertical="center"/>
    </xf>
    <xf numFmtId="0" fontId="35" fillId="0" borderId="11" xfId="81" applyFont="1" applyBorder="1" applyAlignment="1">
      <alignment horizontal="left" vertical="center"/>
    </xf>
    <xf numFmtId="0" fontId="31" fillId="0" borderId="34" xfId="97" applyFont="1" applyBorder="1" applyAlignment="1">
      <alignment horizontal="left" vertical="center"/>
    </xf>
    <xf numFmtId="169" fontId="31" fillId="0" borderId="0" xfId="97" applyNumberFormat="1" applyFont="1" applyAlignment="1">
      <alignment horizontal="left" vertical="center"/>
    </xf>
    <xf numFmtId="169" fontId="31" fillId="0" borderId="33" xfId="97" applyNumberFormat="1" applyFont="1" applyBorder="1" applyAlignment="1">
      <alignment horizontal="left" vertical="center"/>
    </xf>
    <xf numFmtId="169" fontId="31" fillId="0" borderId="0" xfId="97" applyNumberFormat="1" applyFont="1" applyAlignment="1">
      <alignment horizontal="center" vertical="center"/>
    </xf>
    <xf numFmtId="169" fontId="31" fillId="0" borderId="32" xfId="97" applyNumberFormat="1" applyFont="1" applyBorder="1" applyAlignment="1">
      <alignment horizontal="center" vertical="center"/>
    </xf>
    <xf numFmtId="0" fontId="31" fillId="0" borderId="34" xfId="130" applyFont="1" applyBorder="1" applyAlignment="1">
      <alignment horizontal="left" vertical="center"/>
    </xf>
    <xf numFmtId="43" fontId="31" fillId="40" borderId="0" xfId="81" applyNumberFormat="1" applyFont="1" applyFill="1" applyAlignment="1">
      <alignment horizontal="left" vertical="center"/>
    </xf>
    <xf numFmtId="43" fontId="31" fillId="0" borderId="32" xfId="81" applyNumberFormat="1" applyFont="1" applyBorder="1" applyAlignment="1">
      <alignment horizontal="left" vertical="center"/>
    </xf>
    <xf numFmtId="43" fontId="31" fillId="0" borderId="32" xfId="130" applyNumberFormat="1" applyFont="1" applyBorder="1" applyAlignment="1">
      <alignment horizontal="center" vertical="center"/>
    </xf>
    <xf numFmtId="43" fontId="31" fillId="0" borderId="32" xfId="81" applyNumberFormat="1" applyFont="1" applyBorder="1" applyAlignment="1">
      <alignment horizontal="center" vertical="center"/>
    </xf>
    <xf numFmtId="169" fontId="31" fillId="0" borderId="13" xfId="81" applyNumberFormat="1" applyFont="1" applyBorder="1" applyAlignment="1">
      <alignment horizontal="left" vertical="center"/>
    </xf>
    <xf numFmtId="0" fontId="31" fillId="0" borderId="11" xfId="81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1" fillId="0" borderId="0" xfId="13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40" borderId="10" xfId="0" applyFont="1" applyFill="1" applyBorder="1" applyAlignment="1">
      <alignment horizontal="center" vertical="center"/>
    </xf>
    <xf numFmtId="0" fontId="31" fillId="40" borderId="10" xfId="99" applyFont="1" applyFill="1" applyBorder="1" applyAlignment="1">
      <alignment horizontal="center" vertical="center"/>
    </xf>
    <xf numFmtId="15" fontId="31" fillId="0" borderId="10" xfId="99" applyNumberFormat="1" applyFont="1" applyBorder="1" applyAlignment="1">
      <alignment horizontal="center" vertical="center"/>
    </xf>
    <xf numFmtId="43" fontId="31" fillId="0" borderId="13" xfId="81" applyNumberFormat="1" applyFont="1" applyBorder="1" applyAlignment="1">
      <alignment horizontal="left" vertical="center"/>
    </xf>
    <xf numFmtId="43" fontId="31" fillId="0" borderId="12" xfId="81" applyNumberFormat="1" applyFont="1" applyBorder="1" applyAlignment="1">
      <alignment horizontal="left" vertical="center"/>
    </xf>
    <xf numFmtId="43" fontId="31" fillId="0" borderId="12" xfId="81" applyNumberFormat="1" applyFont="1" applyBorder="1" applyAlignment="1">
      <alignment horizontal="center" vertical="center"/>
    </xf>
    <xf numFmtId="43" fontId="31" fillId="0" borderId="0" xfId="81" applyNumberFormat="1" applyFont="1" applyAlignment="1">
      <alignment horizontal="left" vertical="center"/>
    </xf>
    <xf numFmtId="0" fontId="31" fillId="0" borderId="29" xfId="130" applyFont="1" applyBorder="1" applyAlignment="1">
      <alignment horizontal="right" vertical="center" wrapText="1"/>
    </xf>
    <xf numFmtId="0" fontId="31" fillId="0" borderId="36" xfId="130" applyFont="1" applyBorder="1" applyAlignment="1">
      <alignment horizontal="right" vertical="center" wrapText="1"/>
    </xf>
    <xf numFmtId="0" fontId="31" fillId="0" borderId="36" xfId="130" applyFont="1" applyBorder="1" applyAlignment="1">
      <alignment horizontal="left" vertical="center" wrapText="1"/>
    </xf>
    <xf numFmtId="168" fontId="31" fillId="41" borderId="10" xfId="30" applyNumberFormat="1" applyFont="1" applyFill="1" applyBorder="1" applyAlignment="1">
      <alignment horizontal="center" vertical="center" wrapText="1"/>
    </xf>
    <xf numFmtId="164" fontId="31" fillId="40" borderId="29" xfId="130" applyNumberFormat="1" applyFont="1" applyFill="1" applyBorder="1" applyAlignment="1">
      <alignment horizontal="right" vertical="center"/>
    </xf>
    <xf numFmtId="164" fontId="31" fillId="40" borderId="36" xfId="130" applyNumberFormat="1" applyFont="1" applyFill="1" applyBorder="1" applyAlignment="1">
      <alignment horizontal="right" vertical="center"/>
    </xf>
    <xf numFmtId="164" fontId="31" fillId="40" borderId="36" xfId="130" applyNumberFormat="1" applyFont="1" applyFill="1" applyBorder="1" applyAlignment="1">
      <alignment horizontal="left" vertical="center"/>
    </xf>
    <xf numFmtId="164" fontId="31" fillId="0" borderId="29" xfId="130" applyNumberFormat="1" applyFont="1" applyBorder="1" applyAlignment="1">
      <alignment horizontal="left" vertical="center"/>
    </xf>
    <xf numFmtId="164" fontId="31" fillId="0" borderId="36" xfId="130" applyNumberFormat="1" applyFont="1" applyBorder="1" applyAlignment="1">
      <alignment horizontal="center" vertical="center"/>
    </xf>
    <xf numFmtId="164" fontId="31" fillId="0" borderId="17" xfId="130" applyNumberFormat="1" applyFont="1" applyBorder="1" applyAlignment="1">
      <alignment horizontal="center" vertical="center"/>
    </xf>
    <xf numFmtId="0" fontId="31" fillId="0" borderId="10" xfId="130" applyFont="1" applyBorder="1" applyAlignment="1">
      <alignment horizontal="right" vertical="center"/>
    </xf>
    <xf numFmtId="0" fontId="31" fillId="0" borderId="29" xfId="130" applyFont="1" applyBorder="1" applyAlignment="1">
      <alignment horizontal="right" vertical="center"/>
    </xf>
    <xf numFmtId="0" fontId="31" fillId="0" borderId="36" xfId="130" applyFont="1" applyBorder="1" applyAlignment="1">
      <alignment horizontal="left" vertical="center"/>
    </xf>
    <xf numFmtId="0" fontId="31" fillId="0" borderId="17" xfId="130" applyFont="1" applyBorder="1" applyAlignment="1">
      <alignment horizontal="left" vertical="center"/>
    </xf>
    <xf numFmtId="41" fontId="31" fillId="0" borderId="17" xfId="130" applyNumberFormat="1" applyFont="1" applyBorder="1" applyAlignment="1">
      <alignment horizontal="center" vertical="center"/>
    </xf>
    <xf numFmtId="168" fontId="31" fillId="40" borderId="37" xfId="130" applyNumberFormat="1" applyFont="1" applyFill="1" applyBorder="1" applyAlignment="1">
      <alignment horizontal="left" vertical="center"/>
    </xf>
    <xf numFmtId="168" fontId="31" fillId="40" borderId="39" xfId="130" applyNumberFormat="1" applyFont="1" applyFill="1" applyBorder="1" applyAlignment="1">
      <alignment horizontal="left" vertical="center"/>
    </xf>
    <xf numFmtId="168" fontId="31" fillId="0" borderId="37" xfId="130" applyNumberFormat="1" applyFont="1" applyBorder="1" applyAlignment="1">
      <alignment horizontal="left" vertical="center"/>
    </xf>
    <xf numFmtId="168" fontId="31" fillId="0" borderId="39" xfId="130" applyNumberFormat="1" applyFont="1" applyBorder="1" applyAlignment="1">
      <alignment horizontal="center" vertical="center"/>
    </xf>
    <xf numFmtId="168" fontId="31" fillId="0" borderId="40" xfId="130" applyNumberFormat="1" applyFont="1" applyBorder="1" applyAlignment="1">
      <alignment horizontal="center" vertical="center"/>
    </xf>
    <xf numFmtId="0" fontId="31" fillId="0" borderId="33" xfId="130" applyFont="1" applyBorder="1" applyAlignment="1">
      <alignment horizontal="left" vertical="center"/>
    </xf>
    <xf numFmtId="0" fontId="31" fillId="0" borderId="32" xfId="130" applyFont="1" applyBorder="1" applyAlignment="1">
      <alignment horizontal="left" vertical="center"/>
    </xf>
    <xf numFmtId="41" fontId="31" fillId="0" borderId="32" xfId="130" applyNumberFormat="1" applyFont="1" applyBorder="1" applyAlignment="1">
      <alignment horizontal="center" vertical="center"/>
    </xf>
    <xf numFmtId="168" fontId="31" fillId="0" borderId="33" xfId="130" applyNumberFormat="1" applyFont="1" applyBorder="1" applyAlignment="1">
      <alignment horizontal="left" vertical="center"/>
    </xf>
    <xf numFmtId="168" fontId="31" fillId="0" borderId="0" xfId="130" applyNumberFormat="1" applyFont="1" applyAlignment="1">
      <alignment horizontal="left" vertical="center"/>
    </xf>
    <xf numFmtId="168" fontId="31" fillId="0" borderId="0" xfId="130" applyNumberFormat="1" applyFont="1" applyAlignment="1">
      <alignment horizontal="center" vertical="center"/>
    </xf>
    <xf numFmtId="168" fontId="31" fillId="0" borderId="32" xfId="130" applyNumberFormat="1" applyFont="1" applyBorder="1" applyAlignment="1">
      <alignment horizontal="center" vertical="center"/>
    </xf>
    <xf numFmtId="0" fontId="35" fillId="0" borderId="0" xfId="130" applyFont="1" applyAlignment="1">
      <alignment horizontal="left" vertical="center"/>
    </xf>
    <xf numFmtId="41" fontId="35" fillId="0" borderId="34" xfId="130" applyNumberFormat="1" applyFont="1" applyBorder="1" applyAlignment="1">
      <alignment horizontal="center" vertical="center"/>
    </xf>
    <xf numFmtId="170" fontId="31" fillId="40" borderId="0" xfId="130" applyNumberFormat="1" applyFont="1" applyFill="1" applyAlignment="1">
      <alignment horizontal="center" vertical="center"/>
    </xf>
    <xf numFmtId="170" fontId="31" fillId="0" borderId="0" xfId="130" applyNumberFormat="1" applyFont="1" applyAlignment="1">
      <alignment horizontal="left" vertical="center"/>
    </xf>
    <xf numFmtId="170" fontId="31" fillId="0" borderId="32" xfId="130" applyNumberFormat="1" applyFont="1" applyBorder="1" applyAlignment="1">
      <alignment horizontal="left" vertical="center"/>
    </xf>
    <xf numFmtId="170" fontId="31" fillId="40" borderId="32" xfId="130" applyNumberFormat="1" applyFont="1" applyFill="1" applyBorder="1" applyAlignment="1">
      <alignment horizontal="center" vertical="center"/>
    </xf>
    <xf numFmtId="168" fontId="31" fillId="40" borderId="33" xfId="130" applyNumberFormat="1" applyFont="1" applyFill="1" applyBorder="1" applyAlignment="1">
      <alignment horizontal="left" vertical="center"/>
    </xf>
    <xf numFmtId="168" fontId="31" fillId="40" borderId="0" xfId="130" applyNumberFormat="1" applyFont="1" applyFill="1" applyAlignment="1">
      <alignment horizontal="left" vertical="center"/>
    </xf>
    <xf numFmtId="170" fontId="31" fillId="0" borderId="0" xfId="130" applyNumberFormat="1" applyFont="1" applyAlignment="1">
      <alignment horizontal="center" vertical="center"/>
    </xf>
    <xf numFmtId="170" fontId="31" fillId="0" borderId="32" xfId="130" applyNumberFormat="1" applyFont="1" applyBorder="1" applyAlignment="1">
      <alignment horizontal="center" vertical="center"/>
    </xf>
    <xf numFmtId="168" fontId="31" fillId="0" borderId="11" xfId="130" applyNumberFormat="1" applyFont="1" applyBorder="1" applyAlignment="1">
      <alignment horizontal="left" vertical="center"/>
    </xf>
    <xf numFmtId="168" fontId="31" fillId="0" borderId="13" xfId="130" applyNumberFormat="1" applyFont="1" applyBorder="1" applyAlignment="1">
      <alignment horizontal="left" vertical="center"/>
    </xf>
    <xf numFmtId="168" fontId="31" fillId="0" borderId="13" xfId="130" applyNumberFormat="1" applyFont="1" applyBorder="1" applyAlignment="1">
      <alignment horizontal="center" vertical="center"/>
    </xf>
    <xf numFmtId="168" fontId="31" fillId="0" borderId="12" xfId="130" applyNumberFormat="1" applyFont="1" applyBorder="1" applyAlignment="1">
      <alignment horizontal="center" vertical="center"/>
    </xf>
    <xf numFmtId="170" fontId="35" fillId="0" borderId="13" xfId="130" applyNumberFormat="1" applyFont="1" applyBorder="1" applyAlignment="1">
      <alignment horizontal="center" vertical="center"/>
    </xf>
    <xf numFmtId="170" fontId="35" fillId="0" borderId="12" xfId="130" applyNumberFormat="1" applyFont="1" applyBorder="1" applyAlignment="1">
      <alignment horizontal="center" vertical="center"/>
    </xf>
    <xf numFmtId="169" fontId="31" fillId="0" borderId="11" xfId="130" applyNumberFormat="1" applyFont="1" applyBorder="1" applyAlignment="1">
      <alignment horizontal="left" vertical="center"/>
    </xf>
    <xf numFmtId="169" fontId="31" fillId="0" borderId="13" xfId="130" applyNumberFormat="1" applyFont="1" applyBorder="1" applyAlignment="1">
      <alignment horizontal="center" vertical="center"/>
    </xf>
    <xf numFmtId="169" fontId="31" fillId="0" borderId="12" xfId="130" applyNumberFormat="1" applyFont="1" applyBorder="1" applyAlignment="1">
      <alignment horizontal="center" vertical="center"/>
    </xf>
    <xf numFmtId="0" fontId="31" fillId="0" borderId="26" xfId="130" applyFont="1" applyBorder="1" applyAlignment="1">
      <alignment horizontal="left" vertical="center"/>
    </xf>
    <xf numFmtId="0" fontId="31" fillId="0" borderId="11" xfId="130" applyFont="1" applyBorder="1" applyAlignment="1">
      <alignment horizontal="left" vertical="center"/>
    </xf>
    <xf numFmtId="0" fontId="27" fillId="0" borderId="0" xfId="0" pivotButton="1" applyFont="1" applyAlignment="1">
      <alignment horizontal="left"/>
    </xf>
    <xf numFmtId="0" fontId="27" fillId="0" borderId="0" xfId="0" applyFont="1" applyAlignment="1">
      <alignment horizontal="left"/>
    </xf>
    <xf numFmtId="15" fontId="27" fillId="0" borderId="0" xfId="0" applyNumberFormat="1" applyFont="1" applyAlignment="1">
      <alignment horizontal="left"/>
    </xf>
    <xf numFmtId="0" fontId="35" fillId="0" borderId="0" xfId="0" applyFont="1" applyAlignment="1">
      <alignment horizontal="left" vertical="center"/>
    </xf>
    <xf numFmtId="15" fontId="31" fillId="0" borderId="0" xfId="0" applyNumberFormat="1" applyFont="1" applyAlignment="1">
      <alignment horizontal="left" vertical="center"/>
    </xf>
    <xf numFmtId="0" fontId="27" fillId="0" borderId="0" xfId="128" applyFont="1" applyAlignment="1">
      <alignment horizontal="left" vertical="center"/>
    </xf>
    <xf numFmtId="0" fontId="27" fillId="0" borderId="0" xfId="128" applyFont="1" applyAlignment="1">
      <alignment vertical="center"/>
    </xf>
    <xf numFmtId="164" fontId="31" fillId="0" borderId="29" xfId="130" applyNumberFormat="1" applyFont="1" applyBorder="1" applyAlignment="1">
      <alignment horizontal="right" vertical="center"/>
    </xf>
    <xf numFmtId="164" fontId="31" fillId="0" borderId="36" xfId="130" applyNumberFormat="1" applyFont="1" applyBorder="1" applyAlignment="1">
      <alignment horizontal="right" vertical="center"/>
    </xf>
    <xf numFmtId="164" fontId="31" fillId="0" borderId="36" xfId="13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/>
    <xf numFmtId="0" fontId="37" fillId="0" borderId="0" xfId="0" applyFont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38" fillId="0" borderId="0" xfId="0" applyFont="1"/>
    <xf numFmtId="0" fontId="36" fillId="0" borderId="0" xfId="0" applyFont="1" applyAlignment="1">
      <alignment vertical="center"/>
    </xf>
    <xf numFmtId="0" fontId="36" fillId="0" borderId="10" xfId="0" applyFont="1" applyBorder="1" applyAlignment="1">
      <alignment vertical="center"/>
    </xf>
    <xf numFmtId="20" fontId="36" fillId="0" borderId="10" xfId="0" applyNumberFormat="1" applyFont="1" applyBorder="1" applyAlignment="1">
      <alignment horizontal="center" vertical="center"/>
    </xf>
    <xf numFmtId="20" fontId="36" fillId="0" borderId="14" xfId="0" applyNumberFormat="1" applyFont="1" applyBorder="1" applyAlignment="1">
      <alignment horizontal="center" vertical="center"/>
    </xf>
    <xf numFmtId="20" fontId="36" fillId="0" borderId="2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20" fontId="36" fillId="0" borderId="27" xfId="0" applyNumberFormat="1" applyFont="1" applyBorder="1" applyAlignment="1">
      <alignment horizontal="center" vertical="center"/>
    </xf>
    <xf numFmtId="20" fontId="36" fillId="0" borderId="35" xfId="0" applyNumberFormat="1" applyFont="1" applyBorder="1" applyAlignment="1">
      <alignment horizontal="center" vertical="center"/>
    </xf>
    <xf numFmtId="20" fontId="36" fillId="0" borderId="30" xfId="0" applyNumberFormat="1" applyFont="1" applyBorder="1" applyAlignment="1">
      <alignment horizontal="center" vertical="center"/>
    </xf>
    <xf numFmtId="0" fontId="38" fillId="43" borderId="0" xfId="0" applyFont="1" applyFill="1" applyAlignment="1">
      <alignment horizontal="left" vertical="center"/>
    </xf>
    <xf numFmtId="0" fontId="38" fillId="43" borderId="19" xfId="0" applyFont="1" applyFill="1" applyBorder="1" applyAlignment="1">
      <alignment horizontal="left" vertical="center"/>
    </xf>
    <xf numFmtId="0" fontId="38" fillId="42" borderId="19" xfId="0" applyFont="1" applyFill="1" applyBorder="1" applyAlignment="1">
      <alignment vertical="center"/>
    </xf>
    <xf numFmtId="0" fontId="38" fillId="42" borderId="20" xfId="0" applyFont="1" applyFill="1" applyBorder="1" applyAlignment="1">
      <alignment vertical="center"/>
    </xf>
    <xf numFmtId="0" fontId="38" fillId="43" borderId="0" xfId="99" applyFont="1" applyFill="1" applyAlignment="1">
      <alignment horizontal="left" vertical="center"/>
    </xf>
    <xf numFmtId="0" fontId="38" fillId="43" borderId="22" xfId="99" applyFont="1" applyFill="1" applyBorder="1" applyAlignment="1">
      <alignment horizontal="left" vertical="center"/>
    </xf>
    <xf numFmtId="0" fontId="38" fillId="43" borderId="24" xfId="0" applyFont="1" applyFill="1" applyBorder="1" applyAlignment="1">
      <alignment horizontal="left" vertical="center"/>
    </xf>
    <xf numFmtId="0" fontId="38" fillId="43" borderId="24" xfId="0" applyFont="1" applyFill="1" applyBorder="1" applyAlignment="1">
      <alignment vertical="center"/>
    </xf>
    <xf numFmtId="0" fontId="38" fillId="43" borderId="25" xfId="0" applyFont="1" applyFill="1" applyBorder="1" applyAlignment="1">
      <alignment vertical="center"/>
    </xf>
    <xf numFmtId="0" fontId="38" fillId="42" borderId="18" xfId="0" applyFont="1" applyFill="1" applyBorder="1" applyAlignment="1">
      <alignment vertical="center"/>
    </xf>
    <xf numFmtId="0" fontId="38" fillId="43" borderId="21" xfId="99" applyFont="1" applyFill="1" applyBorder="1" applyAlignment="1">
      <alignment horizontal="left" vertical="center"/>
    </xf>
    <xf numFmtId="0" fontId="38" fillId="43" borderId="23" xfId="0" applyFont="1" applyFill="1" applyBorder="1" applyAlignment="1">
      <alignment vertical="center"/>
    </xf>
    <xf numFmtId="20" fontId="36" fillId="0" borderId="0" xfId="0" applyNumberFormat="1" applyFont="1" applyAlignment="1">
      <alignment horizontal="center" vertical="center"/>
    </xf>
    <xf numFmtId="0" fontId="37" fillId="43" borderId="19" xfId="0" applyFont="1" applyFill="1" applyBorder="1" applyAlignment="1">
      <alignment horizontal="left" vertical="center"/>
    </xf>
    <xf numFmtId="0" fontId="37" fillId="42" borderId="19" xfId="0" applyFont="1" applyFill="1" applyBorder="1" applyAlignment="1">
      <alignment vertical="center"/>
    </xf>
    <xf numFmtId="0" fontId="37" fillId="43" borderId="20" xfId="0" applyFont="1" applyFill="1" applyBorder="1" applyAlignment="1">
      <alignment horizontal="left" vertical="center"/>
    </xf>
    <xf numFmtId="0" fontId="37" fillId="43" borderId="0" xfId="99" applyFont="1" applyFill="1" applyAlignment="1">
      <alignment horizontal="left" vertical="center"/>
    </xf>
    <xf numFmtId="0" fontId="38" fillId="43" borderId="22" xfId="0" applyFont="1" applyFill="1" applyBorder="1" applyAlignment="1">
      <alignment horizontal="left" vertical="center"/>
    </xf>
    <xf numFmtId="0" fontId="37" fillId="43" borderId="24" xfId="0" applyFont="1" applyFill="1" applyBorder="1" applyAlignment="1">
      <alignment horizontal="left" vertical="center"/>
    </xf>
    <xf numFmtId="0" fontId="37" fillId="43" borderId="24" xfId="0" applyFont="1" applyFill="1" applyBorder="1" applyAlignment="1">
      <alignment vertical="center"/>
    </xf>
    <xf numFmtId="0" fontId="37" fillId="43" borderId="25" xfId="0" applyFont="1" applyFill="1" applyBorder="1" applyAlignment="1">
      <alignment horizontal="left" vertical="center"/>
    </xf>
  </cellXfs>
  <cellStyles count="131">
    <cellStyle name="20% - Accent1" xfId="19" builtinId="30" customBuiltin="1"/>
    <cellStyle name="20% - Accent1 2" xfId="42"/>
    <cellStyle name="20% - Accent2" xfId="23" builtinId="34" customBuiltin="1"/>
    <cellStyle name="20% - Accent2 2" xfId="43"/>
    <cellStyle name="20% - Accent3" xfId="27" builtinId="38" customBuiltin="1"/>
    <cellStyle name="20% - Accent3 2" xfId="44"/>
    <cellStyle name="20% - Accent4" xfId="31" builtinId="42" customBuiltin="1"/>
    <cellStyle name="20% - Accent4 2" xfId="45"/>
    <cellStyle name="20% - Accent5" xfId="35" builtinId="46" customBuiltin="1"/>
    <cellStyle name="20% - Accent5 2" xfId="46"/>
    <cellStyle name="20% - Accent6" xfId="39" builtinId="50" customBuiltin="1"/>
    <cellStyle name="20% - Accent6 2" xfId="47"/>
    <cellStyle name="40% - Accent1" xfId="20" builtinId="31" customBuiltin="1"/>
    <cellStyle name="40% - Accent1 2" xfId="48"/>
    <cellStyle name="40% - Accent2" xfId="24" builtinId="35" customBuiltin="1"/>
    <cellStyle name="40% - Accent2 2" xfId="49"/>
    <cellStyle name="40% - Accent3" xfId="28" builtinId="39" customBuiltin="1"/>
    <cellStyle name="40% - Accent3 2" xfId="50"/>
    <cellStyle name="40% - Accent4" xfId="32" builtinId="43" customBuiltin="1"/>
    <cellStyle name="40% - Accent4 2" xfId="51"/>
    <cellStyle name="40% - Accent5" xfId="36" builtinId="47" customBuiltin="1"/>
    <cellStyle name="40% - Accent5 2" xfId="52"/>
    <cellStyle name="40% - Accent6" xfId="40" builtinId="51" customBuiltin="1"/>
    <cellStyle name="40% - Accent6 2" xfId="53"/>
    <cellStyle name="60% - Accent1" xfId="21" builtinId="32" customBuiltin="1"/>
    <cellStyle name="60% - Accent1 2" xfId="54"/>
    <cellStyle name="60% - Accent2" xfId="25" builtinId="36" customBuiltin="1"/>
    <cellStyle name="60% - Accent2 2" xfId="55"/>
    <cellStyle name="60% - Accent3" xfId="29" builtinId="40" customBuiltin="1"/>
    <cellStyle name="60% - Accent3 2" xfId="56"/>
    <cellStyle name="60% - Accent4" xfId="33" builtinId="44" customBuiltin="1"/>
    <cellStyle name="60% - Accent4 2" xfId="57"/>
    <cellStyle name="60% - Accent5" xfId="37" builtinId="48" customBuiltin="1"/>
    <cellStyle name="60% - Accent5 2" xfId="58"/>
    <cellStyle name="60% - Accent6" xfId="41" builtinId="52" customBuiltin="1"/>
    <cellStyle name="60% - Accent6 2" xfId="59"/>
    <cellStyle name="Accent1" xfId="18" builtinId="29" customBuiltin="1"/>
    <cellStyle name="Accent1 2" xfId="60"/>
    <cellStyle name="Accent2" xfId="22" builtinId="33" customBuiltin="1"/>
    <cellStyle name="Accent2 2" xfId="61"/>
    <cellStyle name="Accent3" xfId="26" builtinId="37" customBuiltin="1"/>
    <cellStyle name="Accent3 2" xfId="62"/>
    <cellStyle name="Accent4" xfId="30" builtinId="41" customBuiltin="1"/>
    <cellStyle name="Accent4 2" xfId="63"/>
    <cellStyle name="Accent5" xfId="34" builtinId="45" customBuiltin="1"/>
    <cellStyle name="Accent5 2" xfId="64"/>
    <cellStyle name="Accent6" xfId="38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 2" xfId="84"/>
    <cellStyle name="Comma 3" xfId="85"/>
    <cellStyle name="Comma 4" xfId="123"/>
    <cellStyle name="Comma 5" xfId="122"/>
    <cellStyle name="Comma 6" xfId="125"/>
    <cellStyle name="Currency 2" xfId="86"/>
    <cellStyle name="Currency 3" xfId="87"/>
    <cellStyle name="Currency 4" xfId="88"/>
    <cellStyle name="Explanatory Text" xfId="16" builtinId="53" customBuiltin="1"/>
    <cellStyle name="Explanatory Text 2" xfId="69"/>
    <cellStyle name="Good" xfId="6" builtinId="26" customBuiltin="1"/>
    <cellStyle name="Good 2" xfId="70"/>
    <cellStyle name="Heading 1" xfId="2" builtinId="16" customBuiltin="1"/>
    <cellStyle name="Heading 1 2" xfId="71"/>
    <cellStyle name="Heading 2" xfId="3" builtinId="17" customBuiltin="1"/>
    <cellStyle name="Heading 2 2" xfId="72"/>
    <cellStyle name="Heading 3" xfId="4" builtinId="18" customBuiltin="1"/>
    <cellStyle name="Heading 3 2" xfId="73"/>
    <cellStyle name="Heading 4" xfId="5" builtinId="19" customBuiltin="1"/>
    <cellStyle name="Heading 4 2" xfId="74"/>
    <cellStyle name="Input" xfId="9" builtinId="20" customBuiltin="1"/>
    <cellStyle name="Input 2" xfId="75"/>
    <cellStyle name="Linked Cell" xfId="12" builtinId="24" customBuiltin="1"/>
    <cellStyle name="Linked Cell 2" xfId="76"/>
    <cellStyle name="Neutral" xfId="8" builtinId="28" customBuiltin="1"/>
    <cellStyle name="Neutral 2" xfId="77"/>
    <cellStyle name="Normal" xfId="0" builtinId="0"/>
    <cellStyle name="Normal 10" xfId="89"/>
    <cellStyle name="Normal 10 2" xfId="90"/>
    <cellStyle name="Normal 11" xfId="91"/>
    <cellStyle name="Normal 12" xfId="92"/>
    <cellStyle name="Normal 12 2" xfId="118"/>
    <cellStyle name="Normal 13" xfId="93"/>
    <cellStyle name="Normal 13 2" xfId="119"/>
    <cellStyle name="Normal 14" xfId="83"/>
    <cellStyle name="Normal 14 2" xfId="117"/>
    <cellStyle name="Normal 15" xfId="127"/>
    <cellStyle name="Normal 16" xfId="129"/>
    <cellStyle name="Normal 2" xfId="81"/>
    <cellStyle name="Normal 2 2" xfId="94"/>
    <cellStyle name="Normal 2 2 2" xfId="95"/>
    <cellStyle name="Normal 2 2 3" xfId="96"/>
    <cellStyle name="Normal 2 3" xfId="97"/>
    <cellStyle name="Normal 2 4" xfId="98"/>
    <cellStyle name="Normal 2 5" xfId="126"/>
    <cellStyle name="Normal 3" xfId="99"/>
    <cellStyle name="Normal 3 2" xfId="128"/>
    <cellStyle name="Normal 3 3" xfId="130"/>
    <cellStyle name="Normal 4" xfId="82"/>
    <cellStyle name="Normal 4 2" xfId="100"/>
    <cellStyle name="Normal 4 3" xfId="101"/>
    <cellStyle name="Normal 5" xfId="102"/>
    <cellStyle name="Normal 6" xfId="103"/>
    <cellStyle name="Normal 6 2" xfId="104"/>
    <cellStyle name="Normal 7" xfId="105"/>
    <cellStyle name="Normal 8" xfId="106"/>
    <cellStyle name="Normal 9" xfId="107"/>
    <cellStyle name="Note" xfId="15" builtinId="10" customBuiltin="1"/>
    <cellStyle name="Output" xfId="10" builtinId="21" customBuiltin="1"/>
    <cellStyle name="Output 2" xfId="78"/>
    <cellStyle name="Percent 2" xfId="108"/>
    <cellStyle name="Percent 2 2" xfId="109"/>
    <cellStyle name="Percent 2 3" xfId="110"/>
    <cellStyle name="Percent 3" xfId="111"/>
    <cellStyle name="Percent 4" xfId="112"/>
    <cellStyle name="Percent 5" xfId="113"/>
    <cellStyle name="Percent 6" xfId="114"/>
    <cellStyle name="Percent 7" xfId="115"/>
    <cellStyle name="Percent 7 2" xfId="120"/>
    <cellStyle name="Percent 8" xfId="116"/>
    <cellStyle name="Percent 8 2" xfId="121"/>
    <cellStyle name="Title" xfId="1" builtinId="15" customBuiltin="1"/>
    <cellStyle name="Title 2" xfId="124"/>
    <cellStyle name="Total" xfId="17" builtinId="25" customBuiltin="1"/>
    <cellStyle name="Total 2" xfId="79"/>
    <cellStyle name="Warning Text" xfId="14" builtinId="11" customBuiltin="1"/>
    <cellStyle name="Warning Text 2" xfId="80"/>
  </cellStyles>
  <dxfs count="112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</dxfs>
  <tableStyles count="1" defaultTableStyle="TableStyleMedium2" defaultPivotStyle="PivotStyleLight16">
    <tableStyle name="Invisible" pivot="0" table="0" count="0"/>
  </tableStyles>
  <colors>
    <mruColors>
      <color rgb="FF3B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7.470813888889" createdVersion="8" refreshedVersion="8" minRefreshableVersion="3" recordCount="58">
  <cacheSource type="worksheet">
    <worksheetSource ref="B21:H79" sheet="Input"/>
  </cacheSource>
  <cacheFields count="7">
    <cacheField name="VOC" numFmtId="0">
      <sharedItems count="1">
        <s v="TBRT"/>
      </sharedItems>
    </cacheField>
    <cacheField name="Route" numFmtId="0">
      <sharedItems containsSemiMixedTypes="0" containsString="0" containsNumber="1" containsInteger="1" minValue="232" maxValue="244" count="2">
        <n v="244"/>
        <n v="232" u="1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560" maxValue="564" count="5">
        <n v="560"/>
        <n v="561"/>
        <n v="562"/>
        <n v="563"/>
        <n v="564" u="1"/>
      </sharedItems>
    </cacheField>
    <cacheField name="Depart" numFmtId="0">
      <sharedItems count="2">
        <s v="Johan Heyns North"/>
        <s v="Atlantis Station"/>
      </sharedItems>
    </cacheField>
    <cacheField name="TT DATE" numFmtId="15">
      <sharedItems containsSemiMixedTypes="0" containsNonDate="0" containsDate="1" containsString="0" minDate="2022-05-28T00:00:00" maxDate="2025-04-27T00:00:00" count="2">
        <d v="2025-04-26T00:00:00"/>
        <d v="2022-05-28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1"/>
    <x v="2"/>
    <x v="0"/>
    <x v="0"/>
  </r>
  <r>
    <x v="0"/>
    <x v="0"/>
    <s v="F"/>
    <x v="1"/>
    <x v="1"/>
    <x v="0"/>
    <x v="0"/>
  </r>
  <r>
    <x v="0"/>
    <x v="0"/>
    <s v="F"/>
    <x v="1"/>
    <x v="0"/>
    <x v="0"/>
    <x v="0"/>
  </r>
  <r>
    <x v="0"/>
    <x v="0"/>
    <s v="F"/>
    <x v="1"/>
    <x v="3"/>
    <x v="0"/>
    <x v="0"/>
  </r>
  <r>
    <x v="0"/>
    <x v="0"/>
    <s v="F"/>
    <x v="1"/>
    <x v="2"/>
    <x v="0"/>
    <x v="0"/>
  </r>
  <r>
    <x v="0"/>
    <x v="0"/>
    <s v="F"/>
    <x v="1"/>
    <x v="1"/>
    <x v="0"/>
    <x v="0"/>
  </r>
  <r>
    <x v="0"/>
    <x v="0"/>
    <s v="F"/>
    <x v="1"/>
    <x v="0"/>
    <x v="0"/>
    <x v="0"/>
  </r>
  <r>
    <x v="0"/>
    <x v="0"/>
    <s v="F"/>
    <x v="1"/>
    <x v="3"/>
    <x v="0"/>
    <x v="0"/>
  </r>
  <r>
    <x v="0"/>
    <x v="0"/>
    <s v="F"/>
    <x v="1"/>
    <x v="2"/>
    <x v="0"/>
    <x v="0"/>
  </r>
  <r>
    <x v="0"/>
    <x v="0"/>
    <s v="F"/>
    <x v="1"/>
    <x v="0"/>
    <x v="0"/>
    <x v="0"/>
  </r>
  <r>
    <x v="0"/>
    <x v="0"/>
    <s v="F"/>
    <x v="1"/>
    <x v="3"/>
    <x v="0"/>
    <x v="0"/>
  </r>
  <r>
    <x v="0"/>
    <x v="0"/>
    <s v="R"/>
    <x v="1"/>
    <x v="0"/>
    <x v="1"/>
    <x v="0"/>
  </r>
  <r>
    <x v="0"/>
    <x v="0"/>
    <s v="R"/>
    <x v="1"/>
    <x v="3"/>
    <x v="1"/>
    <x v="0"/>
  </r>
  <r>
    <x v="0"/>
    <x v="0"/>
    <s v="R"/>
    <x v="1"/>
    <x v="2"/>
    <x v="1"/>
    <x v="0"/>
  </r>
  <r>
    <x v="0"/>
    <x v="0"/>
    <s v="R"/>
    <x v="1"/>
    <x v="1"/>
    <x v="1"/>
    <x v="0"/>
  </r>
  <r>
    <x v="0"/>
    <x v="0"/>
    <s v="R"/>
    <x v="1"/>
    <x v="0"/>
    <x v="1"/>
    <x v="0"/>
  </r>
  <r>
    <x v="0"/>
    <x v="0"/>
    <s v="R"/>
    <x v="1"/>
    <x v="3"/>
    <x v="1"/>
    <x v="0"/>
  </r>
  <r>
    <x v="0"/>
    <x v="0"/>
    <s v="R"/>
    <x v="1"/>
    <x v="2"/>
    <x v="1"/>
    <x v="0"/>
  </r>
  <r>
    <x v="0"/>
    <x v="0"/>
    <s v="R"/>
    <x v="1"/>
    <x v="1"/>
    <x v="1"/>
    <x v="0"/>
  </r>
  <r>
    <x v="0"/>
    <x v="0"/>
    <s v="R"/>
    <x v="1"/>
    <x v="0"/>
    <x v="1"/>
    <x v="0"/>
  </r>
  <r>
    <x v="0"/>
    <x v="0"/>
    <s v="R"/>
    <x v="1"/>
    <x v="3"/>
    <x v="1"/>
    <x v="0"/>
  </r>
  <r>
    <x v="0"/>
    <x v="0"/>
    <s v="R"/>
    <x v="1"/>
    <x v="2"/>
    <x v="1"/>
    <x v="0"/>
  </r>
  <r>
    <x v="0"/>
    <x v="0"/>
    <s v="R"/>
    <x v="1"/>
    <x v="0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colGrandTotals="0" itemPrintTitles="1" createdVersion="8" indent="0" compact="0" compactData="0" multipleFieldFilters="0">
  <location ref="J22:P39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5">
        <item x="0"/>
        <item x="1"/>
        <item x="2"/>
        <item x="3"/>
        <item m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7">
    <i>
      <x/>
      <x/>
      <x v="1"/>
      <x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r="3">
      <x v="1"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t="grand">
      <x/>
    </i>
  </rowItems>
  <colItems count="1">
    <i/>
  </colItems>
  <dataFields count="1">
    <dataField name="Count of BLOCK" fld="4" subtotal="count" baseField="2" baseItem="0"/>
  </dataFields>
  <formats count="112">
    <format dxfId="111">
      <pivotArea outline="0" fieldPosition="0">
        <references count="1">
          <reference field="4" count="0" selected="0"/>
        </references>
      </pivotArea>
    </format>
    <format dxfId="110">
      <pivotArea dataOnly="0" labelOnly="1" outline="0" fieldPosition="0">
        <references count="1">
          <reference field="3" count="0"/>
        </references>
      </pivotArea>
    </format>
    <format dxfId="109">
      <pivotArea dataOnly="0" labelOnly="1" grandCol="1" outline="0" fieldPosition="0"/>
    </format>
    <format dxfId="108">
      <pivotArea outline="0" fieldPosition="0">
        <references count="1">
          <reference field="4" count="0" selected="0"/>
        </references>
      </pivotArea>
    </format>
    <format dxfId="107">
      <pivotArea dataOnly="0" labelOnly="1" outline="0" fieldPosition="0">
        <references count="1">
          <reference field="3" count="0"/>
        </references>
      </pivotArea>
    </format>
    <format dxfId="106">
      <pivotArea dataOnly="0" labelOnly="1" grandCol="1" outline="0" fieldPosition="0"/>
    </format>
    <format dxfId="105">
      <pivotArea dataOnly="0" labelOnly="1" outline="0" fieldPosition="0">
        <references count="1">
          <reference field="4" count="0"/>
        </references>
      </pivotArea>
    </format>
    <format dxfId="104">
      <pivotArea dataOnly="0" labelOnly="1" outline="0" fieldPosition="0">
        <references count="1">
          <reference field="4" count="0"/>
        </references>
      </pivotArea>
    </format>
    <format dxfId="103">
      <pivotArea dataOnly="0" labelOnly="1" outline="0" fieldPosition="0">
        <references count="1">
          <reference field="1" count="0"/>
        </references>
      </pivotArea>
    </format>
    <format dxfId="102">
      <pivotArea dataOnly="0" labelOnly="1" outline="0" fieldPosition="0">
        <references count="1">
          <reference field="1" count="0"/>
        </references>
      </pivotArea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0" type="button" dataOnly="0" labelOnly="1" outline="0" axis="axisRow" fieldPosition="0"/>
    </format>
    <format dxfId="98">
      <pivotArea field="1" type="button" dataOnly="0" labelOnly="1" outline="0" axis="axisRow" fieldPosition="1"/>
    </format>
    <format dxfId="97">
      <pivotArea field="3" type="button" dataOnly="0" labelOnly="1" outline="0" axis="axisRow" fieldPosition="3"/>
    </format>
    <format dxfId="96">
      <pivotArea field="5" type="button" dataOnly="0" labelOnly="1" outline="0" axis="axisRow" fieldPosition="4"/>
    </format>
    <format dxfId="95">
      <pivotArea field="4" type="button" dataOnly="0" labelOnly="1" outline="0" axis="axisRow" fieldPosition="5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91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3" count="0"/>
        </references>
      </pivotArea>
    </format>
    <format dxfId="90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3" count="0"/>
        </references>
      </pivotArea>
    </format>
    <format dxfId="89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5" count="0"/>
        </references>
      </pivotArea>
    </format>
    <format dxfId="88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5" count="0"/>
        </references>
      </pivotArea>
    </format>
    <format dxfId="87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5" count="0"/>
        </references>
      </pivotArea>
    </format>
    <format dxfId="86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5" count="0"/>
        </references>
      </pivotArea>
    </format>
    <format dxfId="85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84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83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82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81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80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79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78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0" type="button" dataOnly="0" labelOnly="1" outline="0" axis="axisRow" fieldPosition="0"/>
    </format>
    <format dxfId="73">
      <pivotArea field="1" type="button" dataOnly="0" labelOnly="1" outline="0" axis="axisRow" fieldPosition="1"/>
    </format>
    <format dxfId="72">
      <pivotArea field="3" type="button" dataOnly="0" labelOnly="1" outline="0" axis="axisRow" fieldPosition="3"/>
    </format>
    <format dxfId="71">
      <pivotArea field="5" type="button" dataOnly="0" labelOnly="1" outline="0" axis="axisRow" fieldPosition="4"/>
    </format>
    <format dxfId="70">
      <pivotArea field="4" type="button" dataOnly="0" labelOnly="1" outline="0" axis="axisRow" fieldPosition="5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grandRow="1" outline="0" fieldPosition="0"/>
    </format>
    <format dxfId="6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6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3" count="0"/>
        </references>
      </pivotArea>
    </format>
    <format dxfId="65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3" count="0"/>
        </references>
      </pivotArea>
    </format>
    <format dxfId="64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5" count="0"/>
        </references>
      </pivotArea>
    </format>
    <format dxfId="63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5" count="0"/>
        </references>
      </pivotArea>
    </format>
    <format dxfId="62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5" count="0"/>
        </references>
      </pivotArea>
    </format>
    <format dxfId="61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5" count="0"/>
        </references>
      </pivotArea>
    </format>
    <format dxfId="60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59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58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57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56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55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54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53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52">
      <pivotArea dataOnly="0" labelOnly="1" outline="0" axis="axisValues" fieldPosition="0"/>
    </format>
    <format dxfId="51">
      <pivotArea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4" selected="0">
            <x v="1"/>
            <x v="2"/>
            <x v="3"/>
            <x v="4"/>
          </reference>
          <reference field="5" count="1" selected="0">
            <x v="0"/>
          </reference>
          <reference field="6" count="0" selected="0"/>
        </references>
      </pivotArea>
    </format>
    <format dxfId="50">
      <pivotArea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 selected="0"/>
          <reference field="5" count="1" selected="0">
            <x v="1"/>
          </reference>
          <reference field="6" count="0" selected="0"/>
        </references>
      </pivotArea>
    </format>
    <format dxfId="49">
      <pivotArea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 selected="0"/>
          <reference field="5" count="0" selected="0"/>
          <reference field="6" count="0" selected="0"/>
        </references>
      </pivotArea>
    </format>
    <format dxfId="48">
      <pivotArea outline="0" fieldPosition="0">
        <references count="6">
          <reference field="0" count="0" selected="0"/>
          <reference field="1" count="1" selected="0">
            <x v="1"/>
          </reference>
          <reference field="3" count="0" selected="0"/>
          <reference field="4" count="0" selected="0"/>
          <reference field="5" count="0" selected="0"/>
          <reference field="6" count="0" selected="0"/>
        </references>
      </pivotArea>
    </format>
    <format dxfId="47">
      <pivotArea grandRow="1"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0" type="button" dataOnly="0" labelOnly="1" outline="0" axis="axisRow" fieldPosition="0"/>
    </format>
    <format dxfId="43">
      <pivotArea field="1" type="button" dataOnly="0" labelOnly="1" outline="0" axis="axisRow" fieldPosition="1"/>
    </format>
    <format dxfId="42">
      <pivotArea field="6" type="button" dataOnly="0" labelOnly="1" outline="0" axis="axisRow" fieldPosition="2"/>
    </format>
    <format dxfId="41">
      <pivotArea field="3" type="button" dataOnly="0" labelOnly="1" outline="0" axis="axisRow" fieldPosition="3"/>
    </format>
    <format dxfId="40">
      <pivotArea field="5" type="button" dataOnly="0" labelOnly="1" outline="0" axis="axisRow" fieldPosition="4"/>
    </format>
    <format dxfId="39">
      <pivotArea field="4" type="button" dataOnly="0" labelOnly="1" outline="0" axis="axisRow" fieldPosition="5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5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6" count="0"/>
        </references>
      </pivotArea>
    </format>
    <format dxfId="34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0"/>
          <reference field="6" count="0" selected="0"/>
        </references>
      </pivotArea>
    </format>
    <format dxfId="33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0"/>
          <reference field="6" count="0" selected="0"/>
        </references>
      </pivotArea>
    </format>
    <format dxfId="32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31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30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29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28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7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6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5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109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N33" sqref="N33"/>
    </sheetView>
  </sheetViews>
  <sheetFormatPr defaultColWidth="9.109375" defaultRowHeight="14.4"/>
  <cols>
    <col min="1" max="1" width="4" style="173" customWidth="1"/>
    <col min="2" max="2" width="21.88671875" style="174" bestFit="1" customWidth="1"/>
    <col min="3" max="4" width="22.109375" style="174" bestFit="1" customWidth="1"/>
    <col min="5" max="6" width="17.109375" style="174" customWidth="1"/>
    <col min="7" max="7" width="17.5546875" style="174" customWidth="1"/>
    <col min="8" max="9" width="17.109375" style="174" customWidth="1"/>
    <col min="10" max="13" width="17.109375" style="173" customWidth="1"/>
    <col min="14" max="14" width="18.33203125" style="173" bestFit="1" customWidth="1"/>
    <col min="15" max="15" width="13" style="173" customWidth="1"/>
    <col min="16" max="16" width="14.88671875" style="173" customWidth="1"/>
    <col min="17" max="18" width="14.88671875" style="174" customWidth="1"/>
    <col min="19" max="19" width="12.33203125" style="174" bestFit="1" customWidth="1"/>
    <col min="20" max="20" width="10.6640625" style="174" bestFit="1" customWidth="1"/>
    <col min="21" max="21" width="16.109375" style="174" bestFit="1" customWidth="1"/>
    <col min="22" max="24" width="13.109375" style="174" customWidth="1"/>
    <col min="25" max="25" width="12.6640625" style="174" bestFit="1" customWidth="1"/>
    <col min="26" max="26" width="13.5546875" style="174" bestFit="1" customWidth="1"/>
    <col min="27" max="16384" width="9.109375" style="174"/>
  </cols>
  <sheetData>
    <row r="1" spans="2:25" s="66" customFormat="1" ht="18" customHeight="1">
      <c r="B1" s="66" t="s">
        <v>39</v>
      </c>
      <c r="C1" s="67">
        <v>244</v>
      </c>
      <c r="D1" s="68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69"/>
      <c r="R1" s="69"/>
      <c r="S1" s="69"/>
      <c r="T1" s="69"/>
      <c r="U1" s="69"/>
      <c r="V1" s="69"/>
      <c r="W1" s="69"/>
      <c r="X1" s="69"/>
      <c r="Y1" s="69"/>
    </row>
    <row r="2" spans="2:25" s="66" customFormat="1" ht="18" customHeight="1">
      <c r="B2" s="66" t="s">
        <v>40</v>
      </c>
      <c r="C2" s="67" t="s">
        <v>67</v>
      </c>
      <c r="D2" s="68"/>
      <c r="E2" s="69"/>
      <c r="F2" s="69"/>
      <c r="G2" s="69"/>
      <c r="H2" s="69"/>
      <c r="I2" s="70"/>
      <c r="J2" s="70"/>
      <c r="K2" s="70"/>
      <c r="L2" s="70"/>
      <c r="M2" s="70"/>
      <c r="N2" s="70"/>
      <c r="O2" s="70"/>
      <c r="P2" s="70"/>
      <c r="Q2" s="69"/>
      <c r="R2" s="69"/>
      <c r="S2" s="69"/>
      <c r="T2" s="69"/>
      <c r="U2" s="69"/>
      <c r="V2" s="69"/>
      <c r="W2" s="69"/>
      <c r="X2" s="69"/>
      <c r="Y2" s="69"/>
    </row>
    <row r="3" spans="2:25" s="66" customFormat="1" ht="18" customHeight="1">
      <c r="B3" s="66" t="s">
        <v>41</v>
      </c>
      <c r="C3" s="71">
        <v>45773</v>
      </c>
      <c r="D3" s="68"/>
      <c r="E3" s="69"/>
      <c r="F3" s="72"/>
      <c r="I3" s="73"/>
      <c r="J3" s="73"/>
      <c r="K3" s="73"/>
      <c r="L3" s="73"/>
      <c r="M3" s="73"/>
      <c r="N3" s="73"/>
      <c r="O3" s="73"/>
      <c r="P3" s="74"/>
      <c r="Q3" s="75"/>
      <c r="R3" s="75"/>
    </row>
    <row r="4" spans="2:25" s="66" customFormat="1" ht="18" customHeight="1">
      <c r="B4" s="66" t="s">
        <v>1</v>
      </c>
      <c r="C4" s="67" t="s">
        <v>16</v>
      </c>
      <c r="D4" s="76"/>
      <c r="F4" s="77"/>
      <c r="I4" s="73"/>
      <c r="J4" s="73"/>
      <c r="K4" s="73"/>
      <c r="L4" s="73"/>
      <c r="M4" s="73"/>
      <c r="N4" s="73"/>
      <c r="O4" s="73"/>
      <c r="P4" s="74"/>
      <c r="Q4" s="75"/>
      <c r="R4" s="75"/>
    </row>
    <row r="5" spans="2:25" s="66" customFormat="1" ht="18" customHeight="1">
      <c r="B5" s="66" t="s">
        <v>18</v>
      </c>
      <c r="C5" s="67" t="s">
        <v>17</v>
      </c>
      <c r="D5" s="67" t="s">
        <v>32</v>
      </c>
      <c r="F5" s="78"/>
      <c r="I5" s="73"/>
      <c r="J5" s="73"/>
      <c r="K5" s="73"/>
      <c r="L5" s="73"/>
      <c r="M5" s="73"/>
      <c r="N5" s="73"/>
      <c r="O5" s="73"/>
      <c r="P5" s="74"/>
      <c r="Q5" s="75"/>
      <c r="R5" s="75"/>
    </row>
    <row r="6" spans="2:25" s="66" customFormat="1" ht="18" customHeight="1">
      <c r="B6" s="75"/>
      <c r="C6" s="74"/>
      <c r="D6" s="69"/>
      <c r="I6" s="73"/>
      <c r="J6" s="73"/>
      <c r="K6" s="73"/>
      <c r="L6" s="73"/>
      <c r="M6" s="73"/>
      <c r="N6" s="73"/>
      <c r="O6" s="73"/>
      <c r="P6" s="74"/>
      <c r="Q6" s="75"/>
      <c r="R6" s="75"/>
    </row>
    <row r="7" spans="2:25" s="75" customFormat="1" ht="51" customHeight="1">
      <c r="B7" s="79">
        <f>$C$1</f>
        <v>244</v>
      </c>
      <c r="C7" s="80" t="s">
        <v>68</v>
      </c>
      <c r="D7" s="81" t="s">
        <v>69</v>
      </c>
      <c r="E7" s="81" t="s">
        <v>70</v>
      </c>
      <c r="F7" s="81" t="s">
        <v>950</v>
      </c>
      <c r="G7" s="81" t="s">
        <v>949</v>
      </c>
      <c r="H7" s="82"/>
      <c r="I7" s="82"/>
      <c r="J7" s="82"/>
      <c r="K7" s="82"/>
      <c r="L7" s="82"/>
      <c r="M7" s="82"/>
      <c r="N7" s="82"/>
      <c r="O7" s="82"/>
      <c r="P7" s="83" t="s">
        <v>42</v>
      </c>
      <c r="Q7" s="84" t="s">
        <v>43</v>
      </c>
      <c r="R7" s="85" t="s">
        <v>44</v>
      </c>
      <c r="S7" s="86" t="s">
        <v>951</v>
      </c>
      <c r="T7" s="87" t="e">
        <f>SUM(R17:R19)-SUM(X17:X19)</f>
        <v>#REF!</v>
      </c>
      <c r="U7" s="88"/>
      <c r="V7" s="89"/>
      <c r="W7" s="89"/>
      <c r="X7" s="89"/>
      <c r="Y7" s="90"/>
    </row>
    <row r="8" spans="2:25" s="75" customFormat="1" ht="18" customHeight="1">
      <c r="B8" s="79" t="str">
        <f>B7 &amp;" Kms"</f>
        <v>244 Kms</v>
      </c>
      <c r="C8" s="124">
        <v>2.7</v>
      </c>
      <c r="D8" s="125">
        <v>2.25</v>
      </c>
      <c r="E8" s="126">
        <v>2.2000000000000002</v>
      </c>
      <c r="F8" s="126">
        <v>10.51</v>
      </c>
      <c r="G8" s="126">
        <v>10.64</v>
      </c>
      <c r="H8" s="126"/>
      <c r="I8" s="126"/>
      <c r="J8" s="126"/>
      <c r="K8" s="126"/>
      <c r="L8" s="126"/>
      <c r="M8" s="126"/>
      <c r="N8" s="126"/>
      <c r="O8" s="126"/>
      <c r="P8" s="127">
        <f ca="1">R8-Q8</f>
        <v>21.15</v>
      </c>
      <c r="Q8" s="128">
        <f ca="1">SUMIF($C$7:$O$19,"*Pos*",$C8:$O8)</f>
        <v>7.15</v>
      </c>
      <c r="R8" s="129">
        <f t="shared" ref="R8:R19" si="0">SUM(C8:O8)</f>
        <v>28.3</v>
      </c>
      <c r="S8" s="130"/>
      <c r="T8" s="131"/>
      <c r="U8" s="131"/>
      <c r="V8" s="132"/>
      <c r="W8" s="132"/>
      <c r="X8" s="133"/>
      <c r="Y8" s="134"/>
    </row>
    <row r="9" spans="2:25" s="75" customFormat="1" ht="18" customHeight="1">
      <c r="B9" s="91" t="s">
        <v>45</v>
      </c>
      <c r="C9" s="135">
        <f>C85+C99</f>
        <v>5</v>
      </c>
      <c r="D9" s="136">
        <f t="shared" ref="D9:O9" si="1">D85+D99</f>
        <v>0</v>
      </c>
      <c r="E9" s="136">
        <f t="shared" si="1"/>
        <v>6</v>
      </c>
      <c r="F9" s="136">
        <f t="shared" si="1"/>
        <v>48</v>
      </c>
      <c r="G9" s="136">
        <f t="shared" si="1"/>
        <v>49</v>
      </c>
      <c r="H9" s="136">
        <f t="shared" si="1"/>
        <v>0</v>
      </c>
      <c r="I9" s="136">
        <f t="shared" si="1"/>
        <v>0</v>
      </c>
      <c r="J9" s="136">
        <f t="shared" si="1"/>
        <v>0</v>
      </c>
      <c r="K9" s="136">
        <f t="shared" si="1"/>
        <v>0</v>
      </c>
      <c r="L9" s="136">
        <f t="shared" si="1"/>
        <v>0</v>
      </c>
      <c r="M9" s="136">
        <f t="shared" si="1"/>
        <v>0</v>
      </c>
      <c r="N9" s="136">
        <f t="shared" si="1"/>
        <v>0</v>
      </c>
      <c r="O9" s="136">
        <f t="shared" si="1"/>
        <v>0</v>
      </c>
      <c r="P9" s="137">
        <f t="shared" ref="P9:P19" ca="1" si="2">R9-Q9</f>
        <v>97</v>
      </c>
      <c r="Q9" s="138">
        <f t="shared" ref="Q9:Q19" ca="1" si="3">SUMIF($C$7:$O$19,"*Pos*",$C9:$O9)</f>
        <v>11</v>
      </c>
      <c r="R9" s="139">
        <f t="shared" si="0"/>
        <v>108</v>
      </c>
      <c r="S9" s="103"/>
      <c r="T9" s="140"/>
      <c r="U9" s="140"/>
      <c r="V9" s="74"/>
      <c r="W9" s="74"/>
      <c r="X9" s="141"/>
      <c r="Y9" s="142"/>
    </row>
    <row r="10" spans="2:25" s="75" customFormat="1" ht="18" customHeight="1">
      <c r="B10" s="92" t="s">
        <v>46</v>
      </c>
      <c r="C10" s="143">
        <f t="shared" ref="C10:O10" si="4">C86+C100</f>
        <v>5</v>
      </c>
      <c r="D10" s="144">
        <f t="shared" si="4"/>
        <v>0</v>
      </c>
      <c r="E10" s="144">
        <f t="shared" si="4"/>
        <v>6</v>
      </c>
      <c r="F10" s="144">
        <f t="shared" si="4"/>
        <v>48</v>
      </c>
      <c r="G10" s="144">
        <f t="shared" si="4"/>
        <v>49</v>
      </c>
      <c r="H10" s="144">
        <f t="shared" si="4"/>
        <v>0</v>
      </c>
      <c r="I10" s="144">
        <f t="shared" si="4"/>
        <v>0</v>
      </c>
      <c r="J10" s="144">
        <f t="shared" si="4"/>
        <v>0</v>
      </c>
      <c r="K10" s="144">
        <f t="shared" si="4"/>
        <v>0</v>
      </c>
      <c r="L10" s="144">
        <f t="shared" si="4"/>
        <v>0</v>
      </c>
      <c r="M10" s="144">
        <f t="shared" si="4"/>
        <v>0</v>
      </c>
      <c r="N10" s="144">
        <f t="shared" si="4"/>
        <v>0</v>
      </c>
      <c r="O10" s="144">
        <f t="shared" si="4"/>
        <v>0</v>
      </c>
      <c r="P10" s="143">
        <f t="shared" ca="1" si="2"/>
        <v>97</v>
      </c>
      <c r="Q10" s="145">
        <f t="shared" ca="1" si="3"/>
        <v>11</v>
      </c>
      <c r="R10" s="146">
        <f t="shared" si="0"/>
        <v>108</v>
      </c>
      <c r="S10" s="103"/>
      <c r="T10" s="140"/>
      <c r="U10" s="140"/>
      <c r="V10" s="74"/>
      <c r="W10" s="74"/>
      <c r="X10" s="141"/>
      <c r="Y10" s="142"/>
    </row>
    <row r="11" spans="2:25" s="75" customFormat="1" ht="18" customHeight="1">
      <c r="B11" s="92" t="s">
        <v>47</v>
      </c>
      <c r="C11" s="143">
        <f t="shared" ref="C11:O11" si="5">C87+C101</f>
        <v>5</v>
      </c>
      <c r="D11" s="144">
        <f t="shared" si="5"/>
        <v>0</v>
      </c>
      <c r="E11" s="144">
        <f t="shared" si="5"/>
        <v>6</v>
      </c>
      <c r="F11" s="144">
        <f t="shared" si="5"/>
        <v>48</v>
      </c>
      <c r="G11" s="144">
        <f t="shared" si="5"/>
        <v>49</v>
      </c>
      <c r="H11" s="144">
        <f t="shared" si="5"/>
        <v>0</v>
      </c>
      <c r="I11" s="144">
        <f t="shared" si="5"/>
        <v>0</v>
      </c>
      <c r="J11" s="144">
        <f t="shared" si="5"/>
        <v>0</v>
      </c>
      <c r="K11" s="144">
        <f t="shared" si="5"/>
        <v>0</v>
      </c>
      <c r="L11" s="144">
        <f t="shared" si="5"/>
        <v>0</v>
      </c>
      <c r="M11" s="144">
        <f t="shared" si="5"/>
        <v>0</v>
      </c>
      <c r="N11" s="144">
        <f t="shared" si="5"/>
        <v>0</v>
      </c>
      <c r="O11" s="144">
        <f t="shared" si="5"/>
        <v>0</v>
      </c>
      <c r="P11" s="143">
        <f t="shared" ca="1" si="2"/>
        <v>97</v>
      </c>
      <c r="Q11" s="145">
        <f t="shared" ca="1" si="3"/>
        <v>11</v>
      </c>
      <c r="R11" s="146">
        <f t="shared" si="0"/>
        <v>108</v>
      </c>
      <c r="S11" s="103"/>
      <c r="T11" s="140"/>
      <c r="U11" s="140"/>
      <c r="V11" s="74"/>
      <c r="W11" s="74"/>
      <c r="X11" s="141"/>
      <c r="Y11" s="142"/>
    </row>
    <row r="12" spans="2:25" s="75" customFormat="1" ht="18" customHeight="1">
      <c r="B12" s="92" t="s">
        <v>48</v>
      </c>
      <c r="C12" s="143">
        <f t="shared" ref="C12:O12" si="6">C88+C102</f>
        <v>5</v>
      </c>
      <c r="D12" s="144">
        <f t="shared" si="6"/>
        <v>0</v>
      </c>
      <c r="E12" s="144">
        <f t="shared" si="6"/>
        <v>6</v>
      </c>
      <c r="F12" s="144">
        <f t="shared" si="6"/>
        <v>48</v>
      </c>
      <c r="G12" s="144">
        <f t="shared" si="6"/>
        <v>49</v>
      </c>
      <c r="H12" s="144">
        <f t="shared" si="6"/>
        <v>0</v>
      </c>
      <c r="I12" s="144">
        <f t="shared" si="6"/>
        <v>0</v>
      </c>
      <c r="J12" s="144">
        <f t="shared" si="6"/>
        <v>0</v>
      </c>
      <c r="K12" s="144">
        <f t="shared" si="6"/>
        <v>0</v>
      </c>
      <c r="L12" s="144">
        <f t="shared" si="6"/>
        <v>0</v>
      </c>
      <c r="M12" s="144">
        <f t="shared" si="6"/>
        <v>0</v>
      </c>
      <c r="N12" s="144">
        <f t="shared" si="6"/>
        <v>0</v>
      </c>
      <c r="O12" s="144">
        <f t="shared" si="6"/>
        <v>0</v>
      </c>
      <c r="P12" s="143">
        <f t="shared" ca="1" si="2"/>
        <v>97</v>
      </c>
      <c r="Q12" s="145">
        <f t="shared" ca="1" si="3"/>
        <v>11</v>
      </c>
      <c r="R12" s="146">
        <f t="shared" si="0"/>
        <v>108</v>
      </c>
      <c r="S12" s="103"/>
      <c r="T12" s="140"/>
      <c r="U12" s="93" t="s">
        <v>72</v>
      </c>
      <c r="V12" s="94"/>
      <c r="W12" s="147"/>
      <c r="X12" s="141"/>
      <c r="Y12" s="148" t="s">
        <v>49</v>
      </c>
    </row>
    <row r="13" spans="2:25" s="75" customFormat="1" ht="18" customHeight="1">
      <c r="B13" s="92" t="s">
        <v>50</v>
      </c>
      <c r="C13" s="143">
        <f t="shared" ref="C13:O13" si="7">C89+C103</f>
        <v>5</v>
      </c>
      <c r="D13" s="144">
        <f t="shared" si="7"/>
        <v>0</v>
      </c>
      <c r="E13" s="144">
        <f t="shared" si="7"/>
        <v>6</v>
      </c>
      <c r="F13" s="144">
        <f t="shared" si="7"/>
        <v>48</v>
      </c>
      <c r="G13" s="144">
        <f t="shared" si="7"/>
        <v>49</v>
      </c>
      <c r="H13" s="144">
        <f t="shared" si="7"/>
        <v>0</v>
      </c>
      <c r="I13" s="144">
        <f t="shared" si="7"/>
        <v>0</v>
      </c>
      <c r="J13" s="144">
        <f t="shared" si="7"/>
        <v>0</v>
      </c>
      <c r="K13" s="144">
        <f t="shared" si="7"/>
        <v>0</v>
      </c>
      <c r="L13" s="144">
        <f t="shared" si="7"/>
        <v>0</v>
      </c>
      <c r="M13" s="144">
        <f t="shared" si="7"/>
        <v>0</v>
      </c>
      <c r="N13" s="144">
        <f t="shared" si="7"/>
        <v>0</v>
      </c>
      <c r="O13" s="144">
        <f t="shared" si="7"/>
        <v>0</v>
      </c>
      <c r="P13" s="143">
        <f t="shared" ca="1" si="2"/>
        <v>97</v>
      </c>
      <c r="Q13" s="145">
        <f t="shared" ca="1" si="3"/>
        <v>11</v>
      </c>
      <c r="R13" s="146">
        <f t="shared" si="0"/>
        <v>108</v>
      </c>
      <c r="S13" s="103"/>
      <c r="T13" s="140"/>
      <c r="U13" s="95" t="s">
        <v>51</v>
      </c>
      <c r="V13" s="149" t="e">
        <f t="shared" ref="V13:V14" si="8">V89+V103</f>
        <v>#REF!</v>
      </c>
      <c r="W13" s="150"/>
      <c r="X13" s="151" t="e">
        <f ca="1">V13-P13</f>
        <v>#REF!</v>
      </c>
      <c r="Y13" s="152" t="e">
        <f t="shared" ref="Y13:Y14" si="9">Y89+Y103</f>
        <v>#REF!</v>
      </c>
    </row>
    <row r="14" spans="2:25" s="75" customFormat="1" ht="18" customHeight="1">
      <c r="B14" s="92" t="s">
        <v>52</v>
      </c>
      <c r="C14" s="153">
        <f t="shared" ref="C14:O14" si="10">C90+C104</f>
        <v>2</v>
      </c>
      <c r="D14" s="154">
        <f t="shared" si="10"/>
        <v>2</v>
      </c>
      <c r="E14" s="154">
        <f t="shared" si="10"/>
        <v>0</v>
      </c>
      <c r="F14" s="154">
        <f t="shared" si="10"/>
        <v>35</v>
      </c>
      <c r="G14" s="154">
        <f t="shared" si="10"/>
        <v>33</v>
      </c>
      <c r="H14" s="154">
        <f t="shared" si="10"/>
        <v>0</v>
      </c>
      <c r="I14" s="154">
        <f t="shared" si="10"/>
        <v>0</v>
      </c>
      <c r="J14" s="154">
        <f t="shared" si="10"/>
        <v>0</v>
      </c>
      <c r="K14" s="154">
        <f t="shared" si="10"/>
        <v>0</v>
      </c>
      <c r="L14" s="154">
        <f t="shared" si="10"/>
        <v>0</v>
      </c>
      <c r="M14" s="154">
        <f t="shared" si="10"/>
        <v>0</v>
      </c>
      <c r="N14" s="154">
        <f t="shared" si="10"/>
        <v>0</v>
      </c>
      <c r="O14" s="154">
        <f t="shared" si="10"/>
        <v>0</v>
      </c>
      <c r="P14" s="143">
        <f t="shared" ca="1" si="2"/>
        <v>68</v>
      </c>
      <c r="Q14" s="145">
        <f t="shared" ca="1" si="3"/>
        <v>4</v>
      </c>
      <c r="R14" s="146">
        <f t="shared" si="0"/>
        <v>72</v>
      </c>
      <c r="S14" s="103"/>
      <c r="T14" s="140"/>
      <c r="U14" s="95" t="s">
        <v>53</v>
      </c>
      <c r="V14" s="149" t="e">
        <f t="shared" si="8"/>
        <v>#REF!</v>
      </c>
      <c r="W14" s="150"/>
      <c r="X14" s="151" t="e">
        <f ca="1">V14-P14</f>
        <v>#REF!</v>
      </c>
      <c r="Y14" s="152" t="e">
        <f t="shared" si="9"/>
        <v>#REF!</v>
      </c>
    </row>
    <row r="15" spans="2:25" s="75" customFormat="1" ht="18" customHeight="1">
      <c r="B15" s="92" t="s">
        <v>54</v>
      </c>
      <c r="C15" s="143">
        <f t="shared" ref="C15:O15" si="11">C91+C105</f>
        <v>2</v>
      </c>
      <c r="D15" s="144">
        <f t="shared" si="11"/>
        <v>2</v>
      </c>
      <c r="E15" s="144">
        <f t="shared" si="11"/>
        <v>0</v>
      </c>
      <c r="F15" s="144">
        <f t="shared" si="11"/>
        <v>35</v>
      </c>
      <c r="G15" s="144">
        <f t="shared" si="11"/>
        <v>33</v>
      </c>
      <c r="H15" s="144">
        <f t="shared" si="11"/>
        <v>0</v>
      </c>
      <c r="I15" s="144">
        <f t="shared" si="11"/>
        <v>0</v>
      </c>
      <c r="J15" s="144">
        <f t="shared" si="11"/>
        <v>0</v>
      </c>
      <c r="K15" s="144">
        <f t="shared" si="11"/>
        <v>0</v>
      </c>
      <c r="L15" s="144">
        <f t="shared" si="11"/>
        <v>0</v>
      </c>
      <c r="M15" s="144">
        <f t="shared" si="11"/>
        <v>0</v>
      </c>
      <c r="N15" s="144">
        <f t="shared" si="11"/>
        <v>0</v>
      </c>
      <c r="O15" s="144">
        <f t="shared" si="11"/>
        <v>0</v>
      </c>
      <c r="P15" s="143">
        <f t="shared" ca="1" si="2"/>
        <v>68</v>
      </c>
      <c r="Q15" s="145">
        <f t="shared" ca="1" si="3"/>
        <v>4</v>
      </c>
      <c r="R15" s="146">
        <f t="shared" si="0"/>
        <v>72</v>
      </c>
      <c r="S15" s="103"/>
      <c r="T15" s="140"/>
      <c r="U15" s="95" t="s">
        <v>55</v>
      </c>
      <c r="V15" s="155" t="e">
        <f>V14</f>
        <v>#REF!</v>
      </c>
      <c r="W15" s="150"/>
      <c r="X15" s="151" t="e">
        <f ca="1">V15-P15</f>
        <v>#REF!</v>
      </c>
      <c r="Y15" s="156" t="e">
        <f>Y14</f>
        <v>#REF!</v>
      </c>
    </row>
    <row r="16" spans="2:25" s="75" customFormat="1" ht="18" customHeight="1">
      <c r="B16" s="96" t="s">
        <v>56</v>
      </c>
      <c r="C16" s="157">
        <f t="shared" ref="C16:O16" si="12">C92+C106</f>
        <v>2</v>
      </c>
      <c r="D16" s="158">
        <f t="shared" si="12"/>
        <v>2</v>
      </c>
      <c r="E16" s="158">
        <f t="shared" si="12"/>
        <v>0</v>
      </c>
      <c r="F16" s="158">
        <f t="shared" si="12"/>
        <v>35</v>
      </c>
      <c r="G16" s="158">
        <f t="shared" si="12"/>
        <v>33</v>
      </c>
      <c r="H16" s="158">
        <f t="shared" si="12"/>
        <v>0</v>
      </c>
      <c r="I16" s="158">
        <f t="shared" si="12"/>
        <v>0</v>
      </c>
      <c r="J16" s="158">
        <f t="shared" si="12"/>
        <v>0</v>
      </c>
      <c r="K16" s="158">
        <f t="shared" si="12"/>
        <v>0</v>
      </c>
      <c r="L16" s="158">
        <f t="shared" si="12"/>
        <v>0</v>
      </c>
      <c r="M16" s="158">
        <f t="shared" si="12"/>
        <v>0</v>
      </c>
      <c r="N16" s="158">
        <f t="shared" si="12"/>
        <v>0</v>
      </c>
      <c r="O16" s="158">
        <f t="shared" si="12"/>
        <v>0</v>
      </c>
      <c r="P16" s="157">
        <f t="shared" ca="1" si="2"/>
        <v>68</v>
      </c>
      <c r="Q16" s="159">
        <f t="shared" ca="1" si="3"/>
        <v>4</v>
      </c>
      <c r="R16" s="160">
        <f t="shared" si="0"/>
        <v>72</v>
      </c>
      <c r="S16" s="103"/>
      <c r="T16" s="140"/>
      <c r="U16" s="97" t="s">
        <v>57</v>
      </c>
      <c r="V16" s="161" t="s">
        <v>58</v>
      </c>
      <c r="W16" s="161" t="s">
        <v>59</v>
      </c>
      <c r="X16" s="162" t="s">
        <v>60</v>
      </c>
      <c r="Y16" s="156"/>
    </row>
    <row r="17" spans="2:25" s="75" customFormat="1" ht="18" customHeight="1">
      <c r="B17" s="98" t="str">
        <f>B7&amp;"KMS WKD"</f>
        <v>244KMS WKD</v>
      </c>
      <c r="C17" s="99">
        <f>C8*C12</f>
        <v>13.5</v>
      </c>
      <c r="D17" s="99">
        <f t="shared" ref="D17:O17" si="13">D8*D12</f>
        <v>0</v>
      </c>
      <c r="E17" s="99">
        <f t="shared" si="13"/>
        <v>13.200000000000001</v>
      </c>
      <c r="F17" s="99">
        <f t="shared" si="13"/>
        <v>504.48</v>
      </c>
      <c r="G17" s="99">
        <f t="shared" si="13"/>
        <v>521.36</v>
      </c>
      <c r="H17" s="99">
        <f t="shared" ref="H17" si="14">H8*H12</f>
        <v>0</v>
      </c>
      <c r="I17" s="99">
        <f t="shared" si="13"/>
        <v>0</v>
      </c>
      <c r="J17" s="99">
        <f t="shared" si="13"/>
        <v>0</v>
      </c>
      <c r="K17" s="99">
        <f t="shared" si="13"/>
        <v>0</v>
      </c>
      <c r="L17" s="99">
        <f t="shared" si="13"/>
        <v>0</v>
      </c>
      <c r="M17" s="99">
        <f t="shared" si="13"/>
        <v>0</v>
      </c>
      <c r="N17" s="99">
        <f t="shared" si="13"/>
        <v>0</v>
      </c>
      <c r="O17" s="99">
        <f t="shared" si="13"/>
        <v>0</v>
      </c>
      <c r="P17" s="100">
        <f t="shared" ca="1" si="2"/>
        <v>1025.8399999999999</v>
      </c>
      <c r="Q17" s="101">
        <f t="shared" ca="1" si="3"/>
        <v>26.700000000000003</v>
      </c>
      <c r="R17" s="102">
        <f t="shared" si="0"/>
        <v>1052.54</v>
      </c>
      <c r="S17" s="103"/>
      <c r="T17" s="95"/>
      <c r="U17" s="95" t="s">
        <v>51</v>
      </c>
      <c r="V17" s="104" t="e">
        <f t="shared" ref="V17:W18" si="15">V93+V107</f>
        <v>#REF!</v>
      </c>
      <c r="W17" s="104" t="e">
        <f t="shared" si="15"/>
        <v>#REF!</v>
      </c>
      <c r="X17" s="105" t="e">
        <f>V17+W17</f>
        <v>#REF!</v>
      </c>
      <c r="Y17" s="106"/>
    </row>
    <row r="18" spans="2:25" s="75" customFormat="1" ht="18" customHeight="1">
      <c r="B18" s="98" t="str">
        <f>B7&amp;"KMS SAT"</f>
        <v>244KMS SAT</v>
      </c>
      <c r="C18" s="99">
        <f>C8*C14</f>
        <v>5.4</v>
      </c>
      <c r="D18" s="99">
        <f t="shared" ref="D18:O18" si="16">D8*D14</f>
        <v>4.5</v>
      </c>
      <c r="E18" s="99">
        <f t="shared" si="16"/>
        <v>0</v>
      </c>
      <c r="F18" s="99">
        <f t="shared" si="16"/>
        <v>367.84999999999997</v>
      </c>
      <c r="G18" s="99">
        <f t="shared" si="16"/>
        <v>351.12</v>
      </c>
      <c r="H18" s="99">
        <f t="shared" ref="H18" si="17">H8*H14</f>
        <v>0</v>
      </c>
      <c r="I18" s="99">
        <f t="shared" si="16"/>
        <v>0</v>
      </c>
      <c r="J18" s="99">
        <f t="shared" si="16"/>
        <v>0</v>
      </c>
      <c r="K18" s="99">
        <f t="shared" si="16"/>
        <v>0</v>
      </c>
      <c r="L18" s="99">
        <f t="shared" si="16"/>
        <v>0</v>
      </c>
      <c r="M18" s="99">
        <f t="shared" si="16"/>
        <v>0</v>
      </c>
      <c r="N18" s="99">
        <f t="shared" si="16"/>
        <v>0</v>
      </c>
      <c r="O18" s="99">
        <f t="shared" si="16"/>
        <v>0</v>
      </c>
      <c r="P18" s="100">
        <f t="shared" ca="1" si="2"/>
        <v>718.96999999999991</v>
      </c>
      <c r="Q18" s="101">
        <f t="shared" ca="1" si="3"/>
        <v>9.9</v>
      </c>
      <c r="R18" s="102">
        <f t="shared" si="0"/>
        <v>728.86999999999989</v>
      </c>
      <c r="S18" s="103"/>
      <c r="T18" s="95"/>
      <c r="U18" s="95" t="s">
        <v>53</v>
      </c>
      <c r="V18" s="104" t="e">
        <f t="shared" si="15"/>
        <v>#REF!</v>
      </c>
      <c r="W18" s="104" t="e">
        <f t="shared" si="15"/>
        <v>#REF!</v>
      </c>
      <c r="X18" s="105" t="e">
        <f>V18+W18</f>
        <v>#REF!</v>
      </c>
      <c r="Y18" s="107"/>
    </row>
    <row r="19" spans="2:25" s="75" customFormat="1" ht="18" customHeight="1">
      <c r="B19" s="96" t="str">
        <f>B7&amp;"KMS SUN/PH"</f>
        <v>244KMS SUN/PH</v>
      </c>
      <c r="C19" s="108">
        <f>C8*C15</f>
        <v>5.4</v>
      </c>
      <c r="D19" s="108">
        <f t="shared" ref="D19:O19" si="18">D8*D15</f>
        <v>4.5</v>
      </c>
      <c r="E19" s="108">
        <f t="shared" si="18"/>
        <v>0</v>
      </c>
      <c r="F19" s="108">
        <f t="shared" si="18"/>
        <v>367.84999999999997</v>
      </c>
      <c r="G19" s="108">
        <f t="shared" si="18"/>
        <v>351.12</v>
      </c>
      <c r="H19" s="108">
        <f t="shared" ref="H19" si="19">H8*H15</f>
        <v>0</v>
      </c>
      <c r="I19" s="108">
        <f t="shared" si="18"/>
        <v>0</v>
      </c>
      <c r="J19" s="108">
        <f t="shared" si="18"/>
        <v>0</v>
      </c>
      <c r="K19" s="108">
        <f t="shared" si="18"/>
        <v>0</v>
      </c>
      <c r="L19" s="108">
        <f t="shared" si="18"/>
        <v>0</v>
      </c>
      <c r="M19" s="108">
        <f t="shared" si="18"/>
        <v>0</v>
      </c>
      <c r="N19" s="108">
        <f t="shared" si="18"/>
        <v>0</v>
      </c>
      <c r="O19" s="108">
        <f t="shared" si="18"/>
        <v>0</v>
      </c>
      <c r="P19" s="163">
        <f t="shared" ca="1" si="2"/>
        <v>718.96999999999991</v>
      </c>
      <c r="Q19" s="164">
        <f t="shared" ca="1" si="3"/>
        <v>9.9</v>
      </c>
      <c r="R19" s="165">
        <f t="shared" si="0"/>
        <v>728.86999999999989</v>
      </c>
      <c r="S19" s="166"/>
      <c r="T19" s="167"/>
      <c r="U19" s="109" t="s">
        <v>55</v>
      </c>
      <c r="V19" s="116" t="e">
        <f>V18</f>
        <v>#REF!</v>
      </c>
      <c r="W19" s="116" t="e">
        <f>W18</f>
        <v>#REF!</v>
      </c>
      <c r="X19" s="117" t="e">
        <f>X18</f>
        <v>#REF!</v>
      </c>
      <c r="Y19" s="118"/>
    </row>
    <row r="20" spans="2:25" s="75" customFormat="1" ht="18" customHeight="1">
      <c r="I20" s="74"/>
      <c r="J20" s="74"/>
      <c r="K20" s="74"/>
      <c r="L20" s="74"/>
      <c r="M20" s="74"/>
      <c r="N20" s="74"/>
      <c r="O20" s="74"/>
      <c r="P20" s="74"/>
    </row>
    <row r="21" spans="2:25" s="75" customFormat="1" ht="18" customHeight="1">
      <c r="B21" s="110" t="s">
        <v>1</v>
      </c>
      <c r="C21" s="110" t="s">
        <v>61</v>
      </c>
      <c r="D21" s="110" t="s">
        <v>34</v>
      </c>
      <c r="E21" s="110" t="s">
        <v>35</v>
      </c>
      <c r="F21" s="110" t="s">
        <v>36</v>
      </c>
      <c r="G21" s="110" t="s">
        <v>62</v>
      </c>
      <c r="H21" s="110" t="s">
        <v>71</v>
      </c>
      <c r="I21" s="74"/>
      <c r="J21" s="74"/>
      <c r="K21" s="74"/>
      <c r="L21" s="74"/>
      <c r="M21" s="74"/>
      <c r="N21" s="74"/>
      <c r="O21" s="74"/>
      <c r="P21" s="74"/>
      <c r="Q21" s="111"/>
      <c r="R21" s="111"/>
      <c r="U21" s="69"/>
      <c r="V21" s="69"/>
      <c r="W21" s="69"/>
      <c r="X21" s="69"/>
      <c r="Y21" s="69"/>
    </row>
    <row r="22" spans="2:25" s="69" customFormat="1" ht="18" customHeight="1">
      <c r="B22" s="112" t="str">
        <f>$C$4</f>
        <v>TBRT</v>
      </c>
      <c r="C22" s="112">
        <f>$C$1</f>
        <v>244</v>
      </c>
      <c r="D22" s="113" t="s">
        <v>63</v>
      </c>
      <c r="E22" s="113" t="s">
        <v>37</v>
      </c>
      <c r="F22" s="114">
        <v>560</v>
      </c>
      <c r="G22" s="113" t="s">
        <v>22</v>
      </c>
      <c r="H22" s="115">
        <f>$C$3</f>
        <v>45773</v>
      </c>
      <c r="I22" s="70"/>
      <c r="J22" s="168" t="s">
        <v>1</v>
      </c>
      <c r="K22" s="168" t="s">
        <v>61</v>
      </c>
      <c r="L22" s="168" t="s">
        <v>71</v>
      </c>
      <c r="M22" s="168" t="s">
        <v>35</v>
      </c>
      <c r="N22" s="168" t="s">
        <v>62</v>
      </c>
      <c r="O22" s="168" t="s">
        <v>36</v>
      </c>
      <c r="P22" s="4" t="s">
        <v>64</v>
      </c>
      <c r="Q22" s="111"/>
      <c r="R22" s="111"/>
    </row>
    <row r="23" spans="2:25" s="69" customFormat="1" ht="18" customHeight="1">
      <c r="B23" s="112" t="str">
        <f t="shared" ref="B23:B79" si="20">$C$4</f>
        <v>TBRT</v>
      </c>
      <c r="C23" s="112">
        <f t="shared" ref="C23:C79" si="21">$C$1</f>
        <v>244</v>
      </c>
      <c r="D23" s="113" t="s">
        <v>63</v>
      </c>
      <c r="E23" s="113" t="s">
        <v>37</v>
      </c>
      <c r="F23" s="114">
        <v>561</v>
      </c>
      <c r="G23" s="113" t="s">
        <v>22</v>
      </c>
      <c r="H23" s="115">
        <f t="shared" ref="H23:H79" si="22">$C$3</f>
        <v>45773</v>
      </c>
      <c r="I23" s="70"/>
      <c r="J23" s="169" t="s">
        <v>16</v>
      </c>
      <c r="K23" s="4">
        <v>244</v>
      </c>
      <c r="L23" s="170">
        <v>45773</v>
      </c>
      <c r="M23" s="4" t="s">
        <v>37</v>
      </c>
      <c r="N23" s="169" t="s">
        <v>22</v>
      </c>
      <c r="O23" s="4">
        <v>560</v>
      </c>
      <c r="P23" s="178">
        <v>5</v>
      </c>
    </row>
    <row r="24" spans="2:25" s="69" customFormat="1" ht="18" customHeight="1">
      <c r="B24" s="112" t="str">
        <f t="shared" si="20"/>
        <v>TBRT</v>
      </c>
      <c r="C24" s="112">
        <f t="shared" si="21"/>
        <v>244</v>
      </c>
      <c r="D24" s="113" t="s">
        <v>63</v>
      </c>
      <c r="E24" s="113" t="s">
        <v>37</v>
      </c>
      <c r="F24" s="114">
        <v>562</v>
      </c>
      <c r="G24" s="113" t="s">
        <v>22</v>
      </c>
      <c r="H24" s="115">
        <f t="shared" si="22"/>
        <v>45773</v>
      </c>
      <c r="I24" s="70"/>
      <c r="J24" s="169" t="s">
        <v>16</v>
      </c>
      <c r="K24" s="4">
        <v>244</v>
      </c>
      <c r="L24" s="170">
        <v>45773</v>
      </c>
      <c r="M24" s="4" t="s">
        <v>37</v>
      </c>
      <c r="N24" s="169" t="s">
        <v>22</v>
      </c>
      <c r="O24" s="4">
        <v>561</v>
      </c>
      <c r="P24" s="178">
        <v>5</v>
      </c>
    </row>
    <row r="25" spans="2:25" s="69" customFormat="1" ht="18" customHeight="1">
      <c r="B25" s="112" t="str">
        <f t="shared" si="20"/>
        <v>TBRT</v>
      </c>
      <c r="C25" s="112">
        <f t="shared" si="21"/>
        <v>244</v>
      </c>
      <c r="D25" s="113" t="s">
        <v>63</v>
      </c>
      <c r="E25" s="113" t="s">
        <v>37</v>
      </c>
      <c r="F25" s="114">
        <v>563</v>
      </c>
      <c r="G25" s="113" t="s">
        <v>22</v>
      </c>
      <c r="H25" s="115">
        <f t="shared" si="22"/>
        <v>45773</v>
      </c>
      <c r="I25" s="70"/>
      <c r="J25" s="169" t="s">
        <v>16</v>
      </c>
      <c r="K25" s="4">
        <v>244</v>
      </c>
      <c r="L25" s="170">
        <v>45773</v>
      </c>
      <c r="M25" s="4" t="s">
        <v>37</v>
      </c>
      <c r="N25" s="169" t="s">
        <v>22</v>
      </c>
      <c r="O25" s="4">
        <v>562</v>
      </c>
      <c r="P25" s="178">
        <v>5</v>
      </c>
    </row>
    <row r="26" spans="2:25" s="69" customFormat="1" ht="18" customHeight="1">
      <c r="B26" s="112" t="str">
        <f t="shared" si="20"/>
        <v>TBRT</v>
      </c>
      <c r="C26" s="112">
        <f t="shared" si="21"/>
        <v>244</v>
      </c>
      <c r="D26" s="113" t="s">
        <v>63</v>
      </c>
      <c r="E26" s="113" t="s">
        <v>37</v>
      </c>
      <c r="F26" s="114">
        <v>560</v>
      </c>
      <c r="G26" s="113" t="s">
        <v>22</v>
      </c>
      <c r="H26" s="115">
        <f t="shared" si="22"/>
        <v>45773</v>
      </c>
      <c r="I26" s="70"/>
      <c r="J26" s="169" t="s">
        <v>16</v>
      </c>
      <c r="K26" s="4">
        <v>244</v>
      </c>
      <c r="L26" s="170">
        <v>45773</v>
      </c>
      <c r="M26" s="4" t="s">
        <v>37</v>
      </c>
      <c r="N26" s="169" t="s">
        <v>22</v>
      </c>
      <c r="O26" s="4">
        <v>563</v>
      </c>
      <c r="P26" s="178">
        <v>4</v>
      </c>
    </row>
    <row r="27" spans="2:25" s="69" customFormat="1" ht="18" customHeight="1">
      <c r="B27" s="112" t="str">
        <f t="shared" si="20"/>
        <v>TBRT</v>
      </c>
      <c r="C27" s="112">
        <f t="shared" si="21"/>
        <v>244</v>
      </c>
      <c r="D27" s="113" t="s">
        <v>63</v>
      </c>
      <c r="E27" s="113" t="s">
        <v>37</v>
      </c>
      <c r="F27" s="114">
        <v>561</v>
      </c>
      <c r="G27" s="113" t="s">
        <v>22</v>
      </c>
      <c r="H27" s="115">
        <f t="shared" si="22"/>
        <v>45773</v>
      </c>
      <c r="I27" s="70"/>
      <c r="J27" s="169" t="s">
        <v>16</v>
      </c>
      <c r="K27" s="4">
        <v>244</v>
      </c>
      <c r="L27" s="170">
        <v>45773</v>
      </c>
      <c r="M27" s="4" t="s">
        <v>37</v>
      </c>
      <c r="N27" s="169" t="s">
        <v>3</v>
      </c>
      <c r="O27" s="4">
        <v>560</v>
      </c>
      <c r="P27" s="178">
        <v>4</v>
      </c>
    </row>
    <row r="28" spans="2:25" s="69" customFormat="1" ht="18" customHeight="1">
      <c r="B28" s="112" t="str">
        <f t="shared" si="20"/>
        <v>TBRT</v>
      </c>
      <c r="C28" s="112">
        <f t="shared" si="21"/>
        <v>244</v>
      </c>
      <c r="D28" s="113" t="s">
        <v>63</v>
      </c>
      <c r="E28" s="113" t="s">
        <v>37</v>
      </c>
      <c r="F28" s="114">
        <v>562</v>
      </c>
      <c r="G28" s="113" t="s">
        <v>22</v>
      </c>
      <c r="H28" s="115">
        <f t="shared" si="22"/>
        <v>45773</v>
      </c>
      <c r="I28" s="70"/>
      <c r="J28" s="169" t="s">
        <v>16</v>
      </c>
      <c r="K28" s="4">
        <v>244</v>
      </c>
      <c r="L28" s="170">
        <v>45773</v>
      </c>
      <c r="M28" s="4" t="s">
        <v>37</v>
      </c>
      <c r="N28" s="169" t="s">
        <v>3</v>
      </c>
      <c r="O28" s="4">
        <v>561</v>
      </c>
      <c r="P28" s="178">
        <v>4</v>
      </c>
    </row>
    <row r="29" spans="2:25" s="69" customFormat="1" ht="18" customHeight="1">
      <c r="B29" s="112" t="str">
        <f t="shared" si="20"/>
        <v>TBRT</v>
      </c>
      <c r="C29" s="112">
        <f t="shared" si="21"/>
        <v>244</v>
      </c>
      <c r="D29" s="113" t="s">
        <v>63</v>
      </c>
      <c r="E29" s="113" t="s">
        <v>37</v>
      </c>
      <c r="F29" s="114">
        <v>563</v>
      </c>
      <c r="G29" s="113" t="s">
        <v>22</v>
      </c>
      <c r="H29" s="115">
        <f t="shared" si="22"/>
        <v>45773</v>
      </c>
      <c r="I29" s="70"/>
      <c r="J29" s="169" t="s">
        <v>16</v>
      </c>
      <c r="K29" s="4">
        <v>244</v>
      </c>
      <c r="L29" s="170">
        <v>45773</v>
      </c>
      <c r="M29" s="4" t="s">
        <v>37</v>
      </c>
      <c r="N29" s="169" t="s">
        <v>3</v>
      </c>
      <c r="O29" s="4">
        <v>562</v>
      </c>
      <c r="P29" s="178">
        <v>4</v>
      </c>
    </row>
    <row r="30" spans="2:25" s="69" customFormat="1" ht="18" customHeight="1">
      <c r="B30" s="112" t="str">
        <f t="shared" si="20"/>
        <v>TBRT</v>
      </c>
      <c r="C30" s="112">
        <f t="shared" si="21"/>
        <v>244</v>
      </c>
      <c r="D30" s="113" t="s">
        <v>63</v>
      </c>
      <c r="E30" s="113" t="s">
        <v>37</v>
      </c>
      <c r="F30" s="114">
        <v>560</v>
      </c>
      <c r="G30" s="113" t="s">
        <v>22</v>
      </c>
      <c r="H30" s="115">
        <f t="shared" si="22"/>
        <v>45773</v>
      </c>
      <c r="I30" s="70"/>
      <c r="J30" s="169" t="s">
        <v>16</v>
      </c>
      <c r="K30" s="4">
        <v>244</v>
      </c>
      <c r="L30" s="170">
        <v>45773</v>
      </c>
      <c r="M30" s="4" t="s">
        <v>37</v>
      </c>
      <c r="N30" s="169" t="s">
        <v>3</v>
      </c>
      <c r="O30" s="4">
        <v>563</v>
      </c>
      <c r="P30" s="178">
        <v>4</v>
      </c>
    </row>
    <row r="31" spans="2:25" s="69" customFormat="1" ht="18" customHeight="1">
      <c r="B31" s="112" t="str">
        <f t="shared" si="20"/>
        <v>TBRT</v>
      </c>
      <c r="C31" s="112">
        <f t="shared" si="21"/>
        <v>244</v>
      </c>
      <c r="D31" s="113" t="s">
        <v>63</v>
      </c>
      <c r="E31" s="113" t="s">
        <v>37</v>
      </c>
      <c r="F31" s="114">
        <v>561</v>
      </c>
      <c r="G31" s="113" t="s">
        <v>22</v>
      </c>
      <c r="H31" s="115">
        <f t="shared" si="22"/>
        <v>45773</v>
      </c>
      <c r="I31" s="70"/>
      <c r="J31" s="169" t="s">
        <v>16</v>
      </c>
      <c r="K31" s="4">
        <v>244</v>
      </c>
      <c r="L31" s="170">
        <v>45773</v>
      </c>
      <c r="M31" s="4" t="s">
        <v>38</v>
      </c>
      <c r="N31" s="169" t="s">
        <v>22</v>
      </c>
      <c r="O31" s="4">
        <v>560</v>
      </c>
      <c r="P31" s="178">
        <v>3</v>
      </c>
    </row>
    <row r="32" spans="2:25" s="69" customFormat="1" ht="18" customHeight="1">
      <c r="B32" s="112" t="str">
        <f t="shared" si="20"/>
        <v>TBRT</v>
      </c>
      <c r="C32" s="112">
        <f t="shared" si="21"/>
        <v>244</v>
      </c>
      <c r="D32" s="113" t="s">
        <v>63</v>
      </c>
      <c r="E32" s="113" t="s">
        <v>37</v>
      </c>
      <c r="F32" s="114">
        <v>562</v>
      </c>
      <c r="G32" s="113" t="s">
        <v>22</v>
      </c>
      <c r="H32" s="115">
        <f t="shared" si="22"/>
        <v>45773</v>
      </c>
      <c r="I32" s="70"/>
      <c r="J32" s="169" t="s">
        <v>16</v>
      </c>
      <c r="K32" s="4">
        <v>244</v>
      </c>
      <c r="L32" s="170">
        <v>45773</v>
      </c>
      <c r="M32" s="4" t="s">
        <v>38</v>
      </c>
      <c r="N32" s="169" t="s">
        <v>22</v>
      </c>
      <c r="O32" s="4">
        <v>561</v>
      </c>
      <c r="P32" s="178">
        <v>2</v>
      </c>
    </row>
    <row r="33" spans="2:16" s="69" customFormat="1" ht="18" customHeight="1">
      <c r="B33" s="112" t="str">
        <f t="shared" si="20"/>
        <v>TBRT</v>
      </c>
      <c r="C33" s="112">
        <f t="shared" si="21"/>
        <v>244</v>
      </c>
      <c r="D33" s="113" t="s">
        <v>63</v>
      </c>
      <c r="E33" s="113" t="s">
        <v>37</v>
      </c>
      <c r="F33" s="114">
        <v>563</v>
      </c>
      <c r="G33" s="113" t="s">
        <v>22</v>
      </c>
      <c r="H33" s="115">
        <f t="shared" si="22"/>
        <v>45773</v>
      </c>
      <c r="I33" s="70"/>
      <c r="J33" s="169" t="s">
        <v>16</v>
      </c>
      <c r="K33" s="4">
        <v>244</v>
      </c>
      <c r="L33" s="170">
        <v>45773</v>
      </c>
      <c r="M33" s="4" t="s">
        <v>38</v>
      </c>
      <c r="N33" s="169" t="s">
        <v>22</v>
      </c>
      <c r="O33" s="4">
        <v>562</v>
      </c>
      <c r="P33" s="178">
        <v>3</v>
      </c>
    </row>
    <row r="34" spans="2:16" s="69" customFormat="1" ht="18" customHeight="1">
      <c r="B34" s="112" t="str">
        <f t="shared" si="20"/>
        <v>TBRT</v>
      </c>
      <c r="C34" s="112">
        <f t="shared" si="21"/>
        <v>244</v>
      </c>
      <c r="D34" s="113" t="s">
        <v>63</v>
      </c>
      <c r="E34" s="113" t="s">
        <v>37</v>
      </c>
      <c r="F34" s="114">
        <v>560</v>
      </c>
      <c r="G34" s="113" t="s">
        <v>22</v>
      </c>
      <c r="H34" s="115">
        <f t="shared" si="22"/>
        <v>45773</v>
      </c>
      <c r="I34" s="70"/>
      <c r="J34" s="169" t="s">
        <v>16</v>
      </c>
      <c r="K34" s="4">
        <v>244</v>
      </c>
      <c r="L34" s="170">
        <v>45773</v>
      </c>
      <c r="M34" s="4" t="s">
        <v>38</v>
      </c>
      <c r="N34" s="169" t="s">
        <v>22</v>
      </c>
      <c r="O34" s="4">
        <v>563</v>
      </c>
      <c r="P34" s="178">
        <v>3</v>
      </c>
    </row>
    <row r="35" spans="2:16" s="69" customFormat="1" ht="18" customHeight="1">
      <c r="B35" s="112" t="str">
        <f t="shared" si="20"/>
        <v>TBRT</v>
      </c>
      <c r="C35" s="112">
        <f t="shared" si="21"/>
        <v>244</v>
      </c>
      <c r="D35" s="113" t="s">
        <v>63</v>
      </c>
      <c r="E35" s="113" t="s">
        <v>37</v>
      </c>
      <c r="F35" s="114">
        <v>561</v>
      </c>
      <c r="G35" s="113" t="s">
        <v>22</v>
      </c>
      <c r="H35" s="115">
        <f t="shared" si="22"/>
        <v>45773</v>
      </c>
      <c r="I35" s="70"/>
      <c r="J35" s="169" t="s">
        <v>16</v>
      </c>
      <c r="K35" s="4">
        <v>244</v>
      </c>
      <c r="L35" s="170">
        <v>45773</v>
      </c>
      <c r="M35" s="4" t="s">
        <v>38</v>
      </c>
      <c r="N35" s="169" t="s">
        <v>3</v>
      </c>
      <c r="O35" s="4">
        <v>560</v>
      </c>
      <c r="P35" s="178">
        <v>4</v>
      </c>
    </row>
    <row r="36" spans="2:16" s="69" customFormat="1" ht="18" customHeight="1">
      <c r="B36" s="112" t="str">
        <f t="shared" si="20"/>
        <v>TBRT</v>
      </c>
      <c r="C36" s="112">
        <f t="shared" si="21"/>
        <v>244</v>
      </c>
      <c r="D36" s="113" t="s">
        <v>63</v>
      </c>
      <c r="E36" s="113" t="s">
        <v>37</v>
      </c>
      <c r="F36" s="114">
        <v>562</v>
      </c>
      <c r="G36" s="113" t="s">
        <v>22</v>
      </c>
      <c r="H36" s="115">
        <f t="shared" si="22"/>
        <v>45773</v>
      </c>
      <c r="I36" s="70"/>
      <c r="J36" s="169" t="s">
        <v>16</v>
      </c>
      <c r="K36" s="4">
        <v>244</v>
      </c>
      <c r="L36" s="170">
        <v>45773</v>
      </c>
      <c r="M36" s="4" t="s">
        <v>38</v>
      </c>
      <c r="N36" s="169" t="s">
        <v>3</v>
      </c>
      <c r="O36" s="4">
        <v>561</v>
      </c>
      <c r="P36" s="178">
        <v>2</v>
      </c>
    </row>
    <row r="37" spans="2:16" s="69" customFormat="1" ht="18" customHeight="1">
      <c r="B37" s="112" t="str">
        <f t="shared" si="20"/>
        <v>TBRT</v>
      </c>
      <c r="C37" s="112">
        <f t="shared" si="21"/>
        <v>244</v>
      </c>
      <c r="D37" s="113" t="s">
        <v>63</v>
      </c>
      <c r="E37" s="113" t="s">
        <v>37</v>
      </c>
      <c r="F37" s="114">
        <v>563</v>
      </c>
      <c r="G37" s="113" t="s">
        <v>22</v>
      </c>
      <c r="H37" s="115">
        <f t="shared" si="22"/>
        <v>45773</v>
      </c>
      <c r="I37" s="70"/>
      <c r="J37" s="169" t="s">
        <v>16</v>
      </c>
      <c r="K37" s="4">
        <v>244</v>
      </c>
      <c r="L37" s="170">
        <v>45773</v>
      </c>
      <c r="M37" s="4" t="s">
        <v>38</v>
      </c>
      <c r="N37" s="169" t="s">
        <v>3</v>
      </c>
      <c r="O37" s="4">
        <v>562</v>
      </c>
      <c r="P37" s="178">
        <v>3</v>
      </c>
    </row>
    <row r="38" spans="2:16" s="69" customFormat="1" ht="18" customHeight="1">
      <c r="B38" s="112" t="str">
        <f t="shared" si="20"/>
        <v>TBRT</v>
      </c>
      <c r="C38" s="112">
        <f t="shared" si="21"/>
        <v>244</v>
      </c>
      <c r="D38" s="113" t="s">
        <v>63</v>
      </c>
      <c r="E38" s="113" t="s">
        <v>37</v>
      </c>
      <c r="F38" s="114">
        <v>560</v>
      </c>
      <c r="G38" s="113" t="s">
        <v>22</v>
      </c>
      <c r="H38" s="115">
        <f t="shared" si="22"/>
        <v>45773</v>
      </c>
      <c r="I38" s="70"/>
      <c r="J38" s="169" t="s">
        <v>16</v>
      </c>
      <c r="K38" s="4">
        <v>244</v>
      </c>
      <c r="L38" s="170">
        <v>45773</v>
      </c>
      <c r="M38" s="4" t="s">
        <v>38</v>
      </c>
      <c r="N38" s="169" t="s">
        <v>3</v>
      </c>
      <c r="O38" s="4">
        <v>563</v>
      </c>
      <c r="P38" s="178">
        <v>3</v>
      </c>
    </row>
    <row r="39" spans="2:16" s="69" customFormat="1" ht="18" customHeight="1">
      <c r="B39" s="112" t="str">
        <f t="shared" si="20"/>
        <v>TBRT</v>
      </c>
      <c r="C39" s="112">
        <f t="shared" si="21"/>
        <v>244</v>
      </c>
      <c r="D39" s="113" t="s">
        <v>63</v>
      </c>
      <c r="E39" s="113" t="s">
        <v>37</v>
      </c>
      <c r="F39" s="114">
        <v>561</v>
      </c>
      <c r="G39" s="113" t="s">
        <v>22</v>
      </c>
      <c r="H39" s="115">
        <f t="shared" si="22"/>
        <v>45773</v>
      </c>
      <c r="I39" s="70"/>
      <c r="J39" s="169" t="s">
        <v>65</v>
      </c>
      <c r="K39" s="169"/>
      <c r="L39" s="169"/>
      <c r="M39" s="169"/>
      <c r="N39" s="169"/>
      <c r="O39" s="169"/>
      <c r="P39" s="179">
        <v>58</v>
      </c>
    </row>
    <row r="40" spans="2:16" s="69" customFormat="1" ht="18" customHeight="1">
      <c r="B40" s="112" t="str">
        <f t="shared" si="20"/>
        <v>TBRT</v>
      </c>
      <c r="C40" s="112">
        <f t="shared" si="21"/>
        <v>244</v>
      </c>
      <c r="D40" s="113" t="s">
        <v>63</v>
      </c>
      <c r="E40" s="113" t="s">
        <v>37</v>
      </c>
      <c r="F40" s="114">
        <v>562</v>
      </c>
      <c r="G40" s="113" t="s">
        <v>22</v>
      </c>
      <c r="H40" s="115">
        <f t="shared" si="22"/>
        <v>45773</v>
      </c>
      <c r="I40" s="70"/>
      <c r="J40" s="5"/>
      <c r="K40" s="5"/>
      <c r="L40" s="5"/>
      <c r="M40" s="5"/>
      <c r="N40" s="5"/>
      <c r="O40" s="5"/>
      <c r="P40" s="5"/>
    </row>
    <row r="41" spans="2:16" s="69" customFormat="1" ht="18" customHeight="1">
      <c r="B41" s="112" t="str">
        <f t="shared" si="20"/>
        <v>TBRT</v>
      </c>
      <c r="C41" s="112">
        <f t="shared" si="21"/>
        <v>244</v>
      </c>
      <c r="D41" s="113" t="s">
        <v>63</v>
      </c>
      <c r="E41" s="113" t="s">
        <v>38</v>
      </c>
      <c r="F41" s="114">
        <v>562</v>
      </c>
      <c r="G41" s="113" t="s">
        <v>22</v>
      </c>
      <c r="H41" s="115">
        <f t="shared" si="22"/>
        <v>45773</v>
      </c>
      <c r="I41" s="70"/>
      <c r="J41" s="5"/>
      <c r="K41" s="5"/>
      <c r="L41" s="5"/>
      <c r="M41" s="5"/>
      <c r="N41" s="5"/>
      <c r="O41" s="5"/>
      <c r="P41" s="5"/>
    </row>
    <row r="42" spans="2:16" s="69" customFormat="1" ht="18" customHeight="1">
      <c r="B42" s="112" t="str">
        <f t="shared" si="20"/>
        <v>TBRT</v>
      </c>
      <c r="C42" s="112">
        <f t="shared" si="21"/>
        <v>244</v>
      </c>
      <c r="D42" s="113" t="s">
        <v>63</v>
      </c>
      <c r="E42" s="113" t="s">
        <v>38</v>
      </c>
      <c r="F42" s="114">
        <v>561</v>
      </c>
      <c r="G42" s="113" t="s">
        <v>22</v>
      </c>
      <c r="H42" s="115">
        <f t="shared" si="22"/>
        <v>45773</v>
      </c>
      <c r="I42" s="70"/>
      <c r="J42" s="5"/>
      <c r="K42" s="5"/>
      <c r="L42" s="5"/>
      <c r="M42" s="5"/>
      <c r="N42" s="5"/>
      <c r="O42" s="5"/>
      <c r="P42" s="5"/>
    </row>
    <row r="43" spans="2:16" s="69" customFormat="1" ht="18" customHeight="1">
      <c r="B43" s="112" t="str">
        <f t="shared" si="20"/>
        <v>TBRT</v>
      </c>
      <c r="C43" s="112">
        <f t="shared" si="21"/>
        <v>244</v>
      </c>
      <c r="D43" s="113" t="s">
        <v>63</v>
      </c>
      <c r="E43" s="113" t="s">
        <v>38</v>
      </c>
      <c r="F43" s="114">
        <v>560</v>
      </c>
      <c r="G43" s="113" t="s">
        <v>22</v>
      </c>
      <c r="H43" s="115">
        <f t="shared" si="22"/>
        <v>45773</v>
      </c>
      <c r="I43" s="70"/>
      <c r="J43" s="5"/>
      <c r="K43" s="5"/>
      <c r="L43" s="5"/>
      <c r="M43" s="5"/>
      <c r="N43" s="5"/>
      <c r="O43" s="5"/>
      <c r="P43" s="5"/>
    </row>
    <row r="44" spans="2:16" s="69" customFormat="1" ht="18" customHeight="1">
      <c r="B44" s="112" t="str">
        <f t="shared" si="20"/>
        <v>TBRT</v>
      </c>
      <c r="C44" s="112">
        <f t="shared" si="21"/>
        <v>244</v>
      </c>
      <c r="D44" s="113" t="s">
        <v>63</v>
      </c>
      <c r="E44" s="113" t="s">
        <v>38</v>
      </c>
      <c r="F44" s="114">
        <v>563</v>
      </c>
      <c r="G44" s="113" t="s">
        <v>22</v>
      </c>
      <c r="H44" s="115">
        <f t="shared" si="22"/>
        <v>45773</v>
      </c>
      <c r="I44" s="70"/>
      <c r="J44" s="5"/>
      <c r="K44" s="5"/>
      <c r="L44" s="5"/>
      <c r="M44" s="5"/>
      <c r="N44" s="5"/>
      <c r="O44" s="5"/>
      <c r="P44" s="5"/>
    </row>
    <row r="45" spans="2:16" s="69" customFormat="1" ht="18" customHeight="1">
      <c r="B45" s="112" t="str">
        <f t="shared" si="20"/>
        <v>TBRT</v>
      </c>
      <c r="C45" s="112">
        <f t="shared" si="21"/>
        <v>244</v>
      </c>
      <c r="D45" s="113" t="s">
        <v>63</v>
      </c>
      <c r="E45" s="113" t="s">
        <v>38</v>
      </c>
      <c r="F45" s="114">
        <v>562</v>
      </c>
      <c r="G45" s="113" t="s">
        <v>22</v>
      </c>
      <c r="H45" s="115">
        <f t="shared" si="22"/>
        <v>45773</v>
      </c>
      <c r="I45" s="70"/>
      <c r="J45" s="5"/>
      <c r="K45" s="5"/>
      <c r="L45" s="5"/>
      <c r="M45" s="5"/>
      <c r="N45" s="5"/>
      <c r="O45" s="5"/>
      <c r="P45" s="5"/>
    </row>
    <row r="46" spans="2:16" s="69" customFormat="1" ht="18" customHeight="1">
      <c r="B46" s="112" t="str">
        <f t="shared" si="20"/>
        <v>TBRT</v>
      </c>
      <c r="C46" s="112">
        <f t="shared" si="21"/>
        <v>244</v>
      </c>
      <c r="D46" s="113" t="s">
        <v>63</v>
      </c>
      <c r="E46" s="113" t="s">
        <v>38</v>
      </c>
      <c r="F46" s="114">
        <v>561</v>
      </c>
      <c r="G46" s="113" t="s">
        <v>22</v>
      </c>
      <c r="H46" s="115">
        <f t="shared" si="22"/>
        <v>45773</v>
      </c>
      <c r="I46" s="70"/>
      <c r="J46" s="5"/>
      <c r="K46" s="5"/>
      <c r="L46" s="5"/>
      <c r="M46" s="5"/>
      <c r="N46" s="5"/>
      <c r="O46" s="5"/>
      <c r="P46" s="5"/>
    </row>
    <row r="47" spans="2:16" s="69" customFormat="1" ht="18" customHeight="1">
      <c r="B47" s="112" t="str">
        <f t="shared" si="20"/>
        <v>TBRT</v>
      </c>
      <c r="C47" s="112">
        <f t="shared" si="21"/>
        <v>244</v>
      </c>
      <c r="D47" s="113" t="s">
        <v>63</v>
      </c>
      <c r="E47" s="113" t="s">
        <v>38</v>
      </c>
      <c r="F47" s="114">
        <v>560</v>
      </c>
      <c r="G47" s="113" t="s">
        <v>22</v>
      </c>
      <c r="H47" s="115">
        <f t="shared" si="22"/>
        <v>45773</v>
      </c>
      <c r="I47" s="70"/>
      <c r="J47" s="5"/>
      <c r="K47" s="5"/>
      <c r="L47" s="5"/>
      <c r="M47" s="5"/>
      <c r="N47" s="5"/>
      <c r="O47" s="5"/>
      <c r="P47" s="5"/>
    </row>
    <row r="48" spans="2:16" s="69" customFormat="1" ht="18" customHeight="1">
      <c r="B48" s="112" t="str">
        <f t="shared" si="20"/>
        <v>TBRT</v>
      </c>
      <c r="C48" s="112">
        <f t="shared" si="21"/>
        <v>244</v>
      </c>
      <c r="D48" s="113" t="s">
        <v>63</v>
      </c>
      <c r="E48" s="113" t="s">
        <v>38</v>
      </c>
      <c r="F48" s="114">
        <v>563</v>
      </c>
      <c r="G48" s="113" t="s">
        <v>22</v>
      </c>
      <c r="H48" s="115">
        <f t="shared" si="22"/>
        <v>45773</v>
      </c>
      <c r="I48" s="70"/>
      <c r="J48" s="5"/>
      <c r="K48" s="5"/>
      <c r="L48" s="5"/>
      <c r="M48" s="5"/>
      <c r="N48" s="5"/>
      <c r="O48" s="5"/>
      <c r="P48" s="5"/>
    </row>
    <row r="49" spans="2:16" s="69" customFormat="1" ht="18" customHeight="1">
      <c r="B49" s="112" t="str">
        <f t="shared" si="20"/>
        <v>TBRT</v>
      </c>
      <c r="C49" s="112">
        <f t="shared" si="21"/>
        <v>244</v>
      </c>
      <c r="D49" s="113" t="s">
        <v>63</v>
      </c>
      <c r="E49" s="113" t="s">
        <v>38</v>
      </c>
      <c r="F49" s="114">
        <v>562</v>
      </c>
      <c r="G49" s="113" t="s">
        <v>22</v>
      </c>
      <c r="H49" s="115">
        <f t="shared" si="22"/>
        <v>45773</v>
      </c>
      <c r="I49" s="70"/>
      <c r="J49" s="5"/>
      <c r="K49" s="5"/>
      <c r="L49" s="5"/>
      <c r="M49" s="5"/>
      <c r="N49" s="5"/>
      <c r="O49" s="5"/>
      <c r="P49" s="5"/>
    </row>
    <row r="50" spans="2:16" s="69" customFormat="1" ht="18" customHeight="1">
      <c r="B50" s="112" t="str">
        <f t="shared" si="20"/>
        <v>TBRT</v>
      </c>
      <c r="C50" s="112">
        <f t="shared" si="21"/>
        <v>244</v>
      </c>
      <c r="D50" s="113" t="s">
        <v>63</v>
      </c>
      <c r="E50" s="113" t="s">
        <v>38</v>
      </c>
      <c r="F50" s="114">
        <v>560</v>
      </c>
      <c r="G50" s="113" t="s">
        <v>22</v>
      </c>
      <c r="H50" s="115">
        <f t="shared" si="22"/>
        <v>45773</v>
      </c>
      <c r="I50" s="70"/>
      <c r="J50" s="5"/>
      <c r="K50" s="5"/>
      <c r="L50" s="5"/>
      <c r="M50" s="5"/>
      <c r="N50" s="5"/>
      <c r="O50" s="5"/>
      <c r="P50" s="5"/>
    </row>
    <row r="51" spans="2:16" s="69" customFormat="1" ht="18" customHeight="1">
      <c r="B51" s="112" t="str">
        <f t="shared" si="20"/>
        <v>TBRT</v>
      </c>
      <c r="C51" s="112">
        <f t="shared" si="21"/>
        <v>244</v>
      </c>
      <c r="D51" s="113" t="s">
        <v>63</v>
      </c>
      <c r="E51" s="113" t="s">
        <v>38</v>
      </c>
      <c r="F51" s="114">
        <v>563</v>
      </c>
      <c r="G51" s="113" t="s">
        <v>22</v>
      </c>
      <c r="H51" s="115">
        <f t="shared" si="22"/>
        <v>45773</v>
      </c>
      <c r="I51" s="70"/>
      <c r="J51" s="5"/>
      <c r="K51" s="5"/>
      <c r="L51" s="5"/>
      <c r="M51" s="5"/>
      <c r="N51" s="5"/>
      <c r="O51" s="5"/>
      <c r="P51" s="5"/>
    </row>
    <row r="52" spans="2:16" s="69" customFormat="1" ht="18" customHeight="1">
      <c r="B52" s="112" t="str">
        <f t="shared" si="20"/>
        <v>TBRT</v>
      </c>
      <c r="C52" s="112">
        <f t="shared" si="21"/>
        <v>244</v>
      </c>
      <c r="D52" s="113" t="s">
        <v>66</v>
      </c>
      <c r="E52" s="113" t="s">
        <v>38</v>
      </c>
      <c r="F52" s="114">
        <v>560</v>
      </c>
      <c r="G52" s="113" t="s">
        <v>3</v>
      </c>
      <c r="H52" s="115">
        <f t="shared" si="22"/>
        <v>45773</v>
      </c>
      <c r="I52" s="70"/>
      <c r="J52" s="5"/>
      <c r="K52" s="5"/>
      <c r="L52" s="5"/>
      <c r="M52" s="5"/>
      <c r="N52" s="5"/>
      <c r="O52" s="5"/>
      <c r="P52" s="5"/>
    </row>
    <row r="53" spans="2:16" s="69" customFormat="1" ht="18" customHeight="1">
      <c r="B53" s="112" t="str">
        <f t="shared" si="20"/>
        <v>TBRT</v>
      </c>
      <c r="C53" s="112">
        <f t="shared" si="21"/>
        <v>244</v>
      </c>
      <c r="D53" s="113" t="s">
        <v>66</v>
      </c>
      <c r="E53" s="113" t="s">
        <v>38</v>
      </c>
      <c r="F53" s="114">
        <v>563</v>
      </c>
      <c r="G53" s="113" t="s">
        <v>3</v>
      </c>
      <c r="H53" s="115">
        <f t="shared" si="22"/>
        <v>45773</v>
      </c>
      <c r="I53" s="70"/>
      <c r="J53" s="5"/>
      <c r="K53" s="5"/>
      <c r="L53" s="5"/>
      <c r="M53" s="5"/>
      <c r="N53" s="5"/>
      <c r="O53" s="5"/>
      <c r="P53" s="5"/>
    </row>
    <row r="54" spans="2:16" s="69" customFormat="1" ht="18" customHeight="1">
      <c r="B54" s="112" t="str">
        <f t="shared" si="20"/>
        <v>TBRT</v>
      </c>
      <c r="C54" s="112">
        <f t="shared" si="21"/>
        <v>244</v>
      </c>
      <c r="D54" s="113" t="s">
        <v>66</v>
      </c>
      <c r="E54" s="113" t="s">
        <v>38</v>
      </c>
      <c r="F54" s="114">
        <v>562</v>
      </c>
      <c r="G54" s="113" t="s">
        <v>3</v>
      </c>
      <c r="H54" s="115">
        <f t="shared" si="22"/>
        <v>45773</v>
      </c>
      <c r="I54" s="70"/>
      <c r="J54" s="5"/>
      <c r="K54" s="5"/>
      <c r="L54" s="5"/>
      <c r="M54" s="5"/>
      <c r="N54" s="5"/>
      <c r="O54" s="5"/>
      <c r="P54" s="5"/>
    </row>
    <row r="55" spans="2:16" s="69" customFormat="1" ht="18" customHeight="1">
      <c r="B55" s="112" t="str">
        <f t="shared" si="20"/>
        <v>TBRT</v>
      </c>
      <c r="C55" s="112">
        <f t="shared" si="21"/>
        <v>244</v>
      </c>
      <c r="D55" s="113" t="s">
        <v>66</v>
      </c>
      <c r="E55" s="113" t="s">
        <v>38</v>
      </c>
      <c r="F55" s="114">
        <v>561</v>
      </c>
      <c r="G55" s="113" t="s">
        <v>3</v>
      </c>
      <c r="H55" s="115">
        <f t="shared" si="22"/>
        <v>45773</v>
      </c>
      <c r="I55" s="70"/>
      <c r="J55" s="5"/>
      <c r="K55" s="5"/>
      <c r="L55" s="5"/>
      <c r="M55" s="5"/>
      <c r="N55" s="5"/>
      <c r="O55" s="5"/>
      <c r="P55" s="5"/>
    </row>
    <row r="56" spans="2:16" s="69" customFormat="1" ht="18" customHeight="1">
      <c r="B56" s="112" t="str">
        <f t="shared" si="20"/>
        <v>TBRT</v>
      </c>
      <c r="C56" s="112">
        <f t="shared" si="21"/>
        <v>244</v>
      </c>
      <c r="D56" s="113" t="s">
        <v>66</v>
      </c>
      <c r="E56" s="113" t="s">
        <v>38</v>
      </c>
      <c r="F56" s="114">
        <v>560</v>
      </c>
      <c r="G56" s="113" t="s">
        <v>3</v>
      </c>
      <c r="H56" s="115">
        <f t="shared" si="22"/>
        <v>45773</v>
      </c>
      <c r="I56" s="70"/>
      <c r="J56" s="5"/>
      <c r="K56" s="5"/>
      <c r="L56" s="5"/>
      <c r="M56" s="5"/>
      <c r="N56" s="5"/>
      <c r="O56" s="5"/>
      <c r="P56" s="5"/>
    </row>
    <row r="57" spans="2:16" s="69" customFormat="1" ht="18" customHeight="1">
      <c r="B57" s="112" t="str">
        <f t="shared" si="20"/>
        <v>TBRT</v>
      </c>
      <c r="C57" s="112">
        <f t="shared" si="21"/>
        <v>244</v>
      </c>
      <c r="D57" s="113" t="s">
        <v>66</v>
      </c>
      <c r="E57" s="113" t="s">
        <v>38</v>
      </c>
      <c r="F57" s="114">
        <v>563</v>
      </c>
      <c r="G57" s="113" t="s">
        <v>3</v>
      </c>
      <c r="H57" s="115">
        <f t="shared" si="22"/>
        <v>45773</v>
      </c>
      <c r="I57" s="70"/>
      <c r="J57" s="5"/>
      <c r="K57" s="5"/>
      <c r="L57" s="5"/>
      <c r="M57" s="5"/>
      <c r="N57" s="5"/>
      <c r="O57" s="5"/>
      <c r="P57" s="5"/>
    </row>
    <row r="58" spans="2:16" s="69" customFormat="1" ht="18" customHeight="1">
      <c r="B58" s="112" t="str">
        <f t="shared" si="20"/>
        <v>TBRT</v>
      </c>
      <c r="C58" s="112">
        <f t="shared" si="21"/>
        <v>244</v>
      </c>
      <c r="D58" s="113" t="s">
        <v>66</v>
      </c>
      <c r="E58" s="113" t="s">
        <v>38</v>
      </c>
      <c r="F58" s="114">
        <v>562</v>
      </c>
      <c r="G58" s="113" t="s">
        <v>3</v>
      </c>
      <c r="H58" s="115">
        <f t="shared" si="22"/>
        <v>45773</v>
      </c>
      <c r="I58" s="70"/>
      <c r="J58" s="5"/>
      <c r="K58" s="5"/>
      <c r="L58" s="5"/>
      <c r="M58" s="5"/>
      <c r="N58" s="5"/>
      <c r="O58" s="5"/>
      <c r="P58" s="5"/>
    </row>
    <row r="59" spans="2:16" s="69" customFormat="1" ht="18" customHeight="1">
      <c r="B59" s="112" t="str">
        <f t="shared" si="20"/>
        <v>TBRT</v>
      </c>
      <c r="C59" s="112">
        <f t="shared" si="21"/>
        <v>244</v>
      </c>
      <c r="D59" s="113" t="s">
        <v>66</v>
      </c>
      <c r="E59" s="113" t="s">
        <v>38</v>
      </c>
      <c r="F59" s="114">
        <v>561</v>
      </c>
      <c r="G59" s="113" t="s">
        <v>3</v>
      </c>
      <c r="H59" s="115">
        <f t="shared" si="22"/>
        <v>45773</v>
      </c>
      <c r="I59" s="70"/>
      <c r="J59" s="5"/>
      <c r="K59" s="5"/>
      <c r="L59" s="5"/>
      <c r="M59" s="5"/>
      <c r="N59" s="5"/>
      <c r="O59" s="5"/>
      <c r="P59" s="5"/>
    </row>
    <row r="60" spans="2:16" s="69" customFormat="1" ht="18" customHeight="1">
      <c r="B60" s="112" t="str">
        <f t="shared" si="20"/>
        <v>TBRT</v>
      </c>
      <c r="C60" s="112">
        <f t="shared" si="21"/>
        <v>244</v>
      </c>
      <c r="D60" s="113" t="s">
        <v>66</v>
      </c>
      <c r="E60" s="113" t="s">
        <v>38</v>
      </c>
      <c r="F60" s="114">
        <v>560</v>
      </c>
      <c r="G60" s="113" t="s">
        <v>3</v>
      </c>
      <c r="H60" s="115">
        <f t="shared" si="22"/>
        <v>45773</v>
      </c>
      <c r="I60" s="70"/>
      <c r="J60" s="5"/>
      <c r="K60" s="5"/>
      <c r="L60" s="5"/>
      <c r="M60" s="5"/>
      <c r="N60" s="5"/>
      <c r="O60" s="5"/>
      <c r="P60" s="5"/>
    </row>
    <row r="61" spans="2:16" s="69" customFormat="1" ht="18" customHeight="1">
      <c r="B61" s="112" t="str">
        <f t="shared" si="20"/>
        <v>TBRT</v>
      </c>
      <c r="C61" s="112">
        <f t="shared" si="21"/>
        <v>244</v>
      </c>
      <c r="D61" s="113" t="s">
        <v>66</v>
      </c>
      <c r="E61" s="113" t="s">
        <v>38</v>
      </c>
      <c r="F61" s="114">
        <v>563</v>
      </c>
      <c r="G61" s="113" t="s">
        <v>3</v>
      </c>
      <c r="H61" s="115">
        <f t="shared" si="22"/>
        <v>45773</v>
      </c>
      <c r="I61" s="70"/>
      <c r="J61" s="5"/>
      <c r="K61" s="5"/>
      <c r="L61" s="5"/>
      <c r="M61" s="5"/>
      <c r="N61" s="5"/>
      <c r="O61" s="5"/>
      <c r="P61" s="5"/>
    </row>
    <row r="62" spans="2:16" s="69" customFormat="1" ht="18" customHeight="1">
      <c r="B62" s="112" t="str">
        <f t="shared" si="20"/>
        <v>TBRT</v>
      </c>
      <c r="C62" s="112">
        <f t="shared" si="21"/>
        <v>244</v>
      </c>
      <c r="D62" s="113" t="s">
        <v>66</v>
      </c>
      <c r="E62" s="113" t="s">
        <v>38</v>
      </c>
      <c r="F62" s="114">
        <v>562</v>
      </c>
      <c r="G62" s="113" t="s">
        <v>3</v>
      </c>
      <c r="H62" s="115">
        <f t="shared" si="22"/>
        <v>45773</v>
      </c>
      <c r="I62" s="70"/>
      <c r="J62" s="5"/>
      <c r="K62" s="5"/>
      <c r="L62" s="5"/>
      <c r="M62" s="5"/>
      <c r="N62" s="5"/>
      <c r="O62" s="5"/>
      <c r="P62" s="5"/>
    </row>
    <row r="63" spans="2:16" s="69" customFormat="1" ht="18" customHeight="1">
      <c r="B63" s="112" t="str">
        <f t="shared" si="20"/>
        <v>TBRT</v>
      </c>
      <c r="C63" s="112">
        <f t="shared" si="21"/>
        <v>244</v>
      </c>
      <c r="D63" s="113" t="s">
        <v>66</v>
      </c>
      <c r="E63" s="113" t="s">
        <v>38</v>
      </c>
      <c r="F63" s="114">
        <v>560</v>
      </c>
      <c r="G63" s="113" t="s">
        <v>3</v>
      </c>
      <c r="H63" s="115">
        <f t="shared" si="22"/>
        <v>45773</v>
      </c>
      <c r="I63" s="70"/>
      <c r="J63" s="5"/>
      <c r="K63" s="5"/>
      <c r="L63" s="5"/>
      <c r="M63" s="5"/>
      <c r="N63" s="5"/>
      <c r="O63" s="5"/>
      <c r="P63" s="5"/>
    </row>
    <row r="64" spans="2:16" s="69" customFormat="1" ht="18" customHeight="1">
      <c r="B64" s="112" t="str">
        <f t="shared" si="20"/>
        <v>TBRT</v>
      </c>
      <c r="C64" s="112">
        <f t="shared" si="21"/>
        <v>244</v>
      </c>
      <c r="D64" s="113" t="s">
        <v>66</v>
      </c>
      <c r="E64" s="113" t="s">
        <v>37</v>
      </c>
      <c r="F64" s="114">
        <v>560</v>
      </c>
      <c r="G64" s="113" t="s">
        <v>3</v>
      </c>
      <c r="H64" s="115">
        <f t="shared" si="22"/>
        <v>45773</v>
      </c>
      <c r="I64" s="70"/>
      <c r="J64" s="5"/>
      <c r="K64" s="5"/>
      <c r="L64" s="5"/>
      <c r="M64" s="5"/>
      <c r="N64" s="5"/>
      <c r="O64" s="5"/>
      <c r="P64" s="5"/>
    </row>
    <row r="65" spans="2:16" s="69" customFormat="1" ht="18" customHeight="1">
      <c r="B65" s="112" t="str">
        <f t="shared" si="20"/>
        <v>TBRT</v>
      </c>
      <c r="C65" s="112">
        <f t="shared" si="21"/>
        <v>244</v>
      </c>
      <c r="D65" s="113" t="s">
        <v>66</v>
      </c>
      <c r="E65" s="113" t="s">
        <v>37</v>
      </c>
      <c r="F65" s="114">
        <v>561</v>
      </c>
      <c r="G65" s="113" t="s">
        <v>3</v>
      </c>
      <c r="H65" s="115">
        <f t="shared" si="22"/>
        <v>45773</v>
      </c>
      <c r="I65" s="70"/>
      <c r="J65" s="171"/>
      <c r="K65" s="171"/>
      <c r="L65" s="172"/>
      <c r="M65" s="171"/>
      <c r="N65" s="70"/>
      <c r="O65" s="70"/>
      <c r="P65" s="70"/>
    </row>
    <row r="66" spans="2:16" s="69" customFormat="1" ht="18" customHeight="1">
      <c r="B66" s="112" t="str">
        <f t="shared" si="20"/>
        <v>TBRT</v>
      </c>
      <c r="C66" s="112">
        <f t="shared" si="21"/>
        <v>244</v>
      </c>
      <c r="D66" s="113" t="s">
        <v>66</v>
      </c>
      <c r="E66" s="113" t="s">
        <v>37</v>
      </c>
      <c r="F66" s="114">
        <v>562</v>
      </c>
      <c r="G66" s="113" t="s">
        <v>3</v>
      </c>
      <c r="H66" s="115">
        <f t="shared" si="22"/>
        <v>45773</v>
      </c>
      <c r="I66" s="70"/>
      <c r="J66" s="171"/>
      <c r="K66" s="171"/>
      <c r="L66" s="172"/>
      <c r="M66" s="171"/>
      <c r="N66" s="70"/>
      <c r="O66" s="70"/>
      <c r="P66" s="70"/>
    </row>
    <row r="67" spans="2:16" s="69" customFormat="1" ht="18" customHeight="1">
      <c r="B67" s="112" t="str">
        <f t="shared" si="20"/>
        <v>TBRT</v>
      </c>
      <c r="C67" s="112">
        <f t="shared" si="21"/>
        <v>244</v>
      </c>
      <c r="D67" s="113" t="s">
        <v>66</v>
      </c>
      <c r="E67" s="113" t="s">
        <v>37</v>
      </c>
      <c r="F67" s="114">
        <v>563</v>
      </c>
      <c r="G67" s="113" t="s">
        <v>3</v>
      </c>
      <c r="H67" s="115">
        <f t="shared" si="22"/>
        <v>45773</v>
      </c>
      <c r="I67" s="70"/>
      <c r="J67" s="171"/>
      <c r="K67" s="171"/>
      <c r="L67" s="172"/>
      <c r="M67" s="171"/>
      <c r="N67" s="70"/>
      <c r="O67" s="70"/>
      <c r="P67" s="70"/>
    </row>
    <row r="68" spans="2:16" s="69" customFormat="1" ht="18" customHeight="1">
      <c r="B68" s="112" t="str">
        <f t="shared" si="20"/>
        <v>TBRT</v>
      </c>
      <c r="C68" s="112">
        <f t="shared" si="21"/>
        <v>244</v>
      </c>
      <c r="D68" s="113" t="s">
        <v>66</v>
      </c>
      <c r="E68" s="113" t="s">
        <v>37</v>
      </c>
      <c r="F68" s="114">
        <v>560</v>
      </c>
      <c r="G68" s="113" t="s">
        <v>3</v>
      </c>
      <c r="H68" s="115">
        <f t="shared" si="22"/>
        <v>45773</v>
      </c>
      <c r="I68" s="70"/>
      <c r="J68" s="171"/>
      <c r="K68" s="171"/>
      <c r="L68" s="172"/>
      <c r="M68" s="171"/>
      <c r="N68" s="70"/>
      <c r="O68" s="70"/>
      <c r="P68" s="70"/>
    </row>
    <row r="69" spans="2:16" s="69" customFormat="1" ht="18" customHeight="1">
      <c r="B69" s="112" t="str">
        <f t="shared" si="20"/>
        <v>TBRT</v>
      </c>
      <c r="C69" s="112">
        <f t="shared" si="21"/>
        <v>244</v>
      </c>
      <c r="D69" s="113" t="s">
        <v>66</v>
      </c>
      <c r="E69" s="113" t="s">
        <v>37</v>
      </c>
      <c r="F69" s="114">
        <v>561</v>
      </c>
      <c r="G69" s="113" t="s">
        <v>3</v>
      </c>
      <c r="H69" s="115">
        <f t="shared" si="22"/>
        <v>45773</v>
      </c>
      <c r="I69" s="70"/>
      <c r="J69" s="171"/>
      <c r="K69" s="171"/>
      <c r="L69" s="172"/>
      <c r="M69" s="171"/>
      <c r="N69" s="70"/>
      <c r="O69" s="70"/>
      <c r="P69" s="70"/>
    </row>
    <row r="70" spans="2:16" s="69" customFormat="1" ht="18" customHeight="1">
      <c r="B70" s="112" t="str">
        <f t="shared" si="20"/>
        <v>TBRT</v>
      </c>
      <c r="C70" s="112">
        <f t="shared" si="21"/>
        <v>244</v>
      </c>
      <c r="D70" s="113" t="s">
        <v>66</v>
      </c>
      <c r="E70" s="113" t="s">
        <v>37</v>
      </c>
      <c r="F70" s="114">
        <v>562</v>
      </c>
      <c r="G70" s="113" t="s">
        <v>3</v>
      </c>
      <c r="H70" s="115">
        <f t="shared" si="22"/>
        <v>45773</v>
      </c>
    </row>
    <row r="71" spans="2:16" s="69" customFormat="1" ht="18" customHeight="1">
      <c r="B71" s="112" t="str">
        <f t="shared" si="20"/>
        <v>TBRT</v>
      </c>
      <c r="C71" s="112">
        <f t="shared" si="21"/>
        <v>244</v>
      </c>
      <c r="D71" s="113" t="s">
        <v>66</v>
      </c>
      <c r="E71" s="113" t="s">
        <v>37</v>
      </c>
      <c r="F71" s="114">
        <v>563</v>
      </c>
      <c r="G71" s="113" t="s">
        <v>3</v>
      </c>
      <c r="H71" s="115">
        <f t="shared" si="22"/>
        <v>45773</v>
      </c>
    </row>
    <row r="72" spans="2:16" s="69" customFormat="1" ht="18" customHeight="1">
      <c r="B72" s="112" t="str">
        <f t="shared" si="20"/>
        <v>TBRT</v>
      </c>
      <c r="C72" s="112">
        <f t="shared" si="21"/>
        <v>244</v>
      </c>
      <c r="D72" s="113" t="s">
        <v>66</v>
      </c>
      <c r="E72" s="113" t="s">
        <v>37</v>
      </c>
      <c r="F72" s="114">
        <v>560</v>
      </c>
      <c r="G72" s="113" t="s">
        <v>3</v>
      </c>
      <c r="H72" s="115">
        <f t="shared" si="22"/>
        <v>45773</v>
      </c>
    </row>
    <row r="73" spans="2:16" s="69" customFormat="1" ht="18" customHeight="1">
      <c r="B73" s="112" t="str">
        <f t="shared" si="20"/>
        <v>TBRT</v>
      </c>
      <c r="C73" s="112">
        <f t="shared" si="21"/>
        <v>244</v>
      </c>
      <c r="D73" s="113" t="s">
        <v>66</v>
      </c>
      <c r="E73" s="113" t="s">
        <v>37</v>
      </c>
      <c r="F73" s="114">
        <v>561</v>
      </c>
      <c r="G73" s="113" t="s">
        <v>3</v>
      </c>
      <c r="H73" s="115">
        <f t="shared" si="22"/>
        <v>45773</v>
      </c>
    </row>
    <row r="74" spans="2:16" s="69" customFormat="1" ht="18" customHeight="1">
      <c r="B74" s="112" t="str">
        <f t="shared" si="20"/>
        <v>TBRT</v>
      </c>
      <c r="C74" s="112">
        <f t="shared" si="21"/>
        <v>244</v>
      </c>
      <c r="D74" s="113" t="s">
        <v>66</v>
      </c>
      <c r="E74" s="113" t="s">
        <v>37</v>
      </c>
      <c r="F74" s="114">
        <v>562</v>
      </c>
      <c r="G74" s="113" t="s">
        <v>3</v>
      </c>
      <c r="H74" s="115">
        <f t="shared" si="22"/>
        <v>45773</v>
      </c>
    </row>
    <row r="75" spans="2:16" s="69" customFormat="1" ht="18" customHeight="1">
      <c r="B75" s="112" t="str">
        <f t="shared" si="20"/>
        <v>TBRT</v>
      </c>
      <c r="C75" s="112">
        <f t="shared" si="21"/>
        <v>244</v>
      </c>
      <c r="D75" s="113" t="s">
        <v>66</v>
      </c>
      <c r="E75" s="113" t="s">
        <v>37</v>
      </c>
      <c r="F75" s="114">
        <v>563</v>
      </c>
      <c r="G75" s="113" t="s">
        <v>3</v>
      </c>
      <c r="H75" s="115">
        <f t="shared" si="22"/>
        <v>45773</v>
      </c>
    </row>
    <row r="76" spans="2:16" s="69" customFormat="1" ht="18" customHeight="1">
      <c r="B76" s="112" t="str">
        <f t="shared" si="20"/>
        <v>TBRT</v>
      </c>
      <c r="C76" s="112">
        <f t="shared" si="21"/>
        <v>244</v>
      </c>
      <c r="D76" s="113" t="s">
        <v>66</v>
      </c>
      <c r="E76" s="113" t="s">
        <v>37</v>
      </c>
      <c r="F76" s="114">
        <v>560</v>
      </c>
      <c r="G76" s="113" t="s">
        <v>3</v>
      </c>
      <c r="H76" s="115">
        <f t="shared" si="22"/>
        <v>45773</v>
      </c>
    </row>
    <row r="77" spans="2:16" s="69" customFormat="1" ht="18" customHeight="1">
      <c r="B77" s="112" t="str">
        <f t="shared" si="20"/>
        <v>TBRT</v>
      </c>
      <c r="C77" s="112">
        <f t="shared" si="21"/>
        <v>244</v>
      </c>
      <c r="D77" s="113" t="s">
        <v>66</v>
      </c>
      <c r="E77" s="113" t="s">
        <v>37</v>
      </c>
      <c r="F77" s="114">
        <v>561</v>
      </c>
      <c r="G77" s="113" t="s">
        <v>3</v>
      </c>
      <c r="H77" s="115">
        <f t="shared" si="22"/>
        <v>45773</v>
      </c>
    </row>
    <row r="78" spans="2:16" s="69" customFormat="1" ht="18" customHeight="1">
      <c r="B78" s="112" t="str">
        <f t="shared" si="20"/>
        <v>TBRT</v>
      </c>
      <c r="C78" s="112">
        <f t="shared" si="21"/>
        <v>244</v>
      </c>
      <c r="D78" s="113" t="s">
        <v>66</v>
      </c>
      <c r="E78" s="113" t="s">
        <v>37</v>
      </c>
      <c r="F78" s="114">
        <v>562</v>
      </c>
      <c r="G78" s="113" t="s">
        <v>3</v>
      </c>
      <c r="H78" s="115">
        <f t="shared" si="22"/>
        <v>45773</v>
      </c>
    </row>
    <row r="79" spans="2:16" s="69" customFormat="1" ht="18" customHeight="1">
      <c r="B79" s="112" t="str">
        <f t="shared" si="20"/>
        <v>TBRT</v>
      </c>
      <c r="C79" s="112">
        <f t="shared" si="21"/>
        <v>244</v>
      </c>
      <c r="D79" s="113" t="s">
        <v>66</v>
      </c>
      <c r="E79" s="113" t="s">
        <v>37</v>
      </c>
      <c r="F79" s="114">
        <v>563</v>
      </c>
      <c r="G79" s="113" t="s">
        <v>3</v>
      </c>
      <c r="H79" s="115">
        <f t="shared" si="22"/>
        <v>45773</v>
      </c>
    </row>
    <row r="81" spans="2:25">
      <c r="I81" s="173"/>
      <c r="P81" s="174"/>
    </row>
    <row r="82" spans="2:25">
      <c r="I82" s="173"/>
      <c r="P82" s="174"/>
    </row>
    <row r="83" spans="2:25" s="75" customFormat="1" ht="51" customHeight="1">
      <c r="B83" s="79">
        <f>$C$1</f>
        <v>244</v>
      </c>
      <c r="C83" s="80" t="s">
        <v>68</v>
      </c>
      <c r="D83" s="81" t="s">
        <v>69</v>
      </c>
      <c r="E83" s="81" t="s">
        <v>70</v>
      </c>
      <c r="F83" s="81" t="s">
        <v>950</v>
      </c>
      <c r="G83" s="81" t="s">
        <v>949</v>
      </c>
      <c r="H83" s="82"/>
      <c r="I83" s="82"/>
      <c r="J83" s="82"/>
      <c r="K83" s="82"/>
      <c r="L83" s="82"/>
      <c r="M83" s="82"/>
      <c r="N83" s="82"/>
      <c r="O83" s="82"/>
      <c r="P83" s="83" t="s">
        <v>42</v>
      </c>
      <c r="Q83" s="84" t="s">
        <v>43</v>
      </c>
      <c r="R83" s="85" t="s">
        <v>44</v>
      </c>
      <c r="S83" s="123" t="s">
        <v>17</v>
      </c>
      <c r="T83" s="87" t="e">
        <f>SUM(R93:R95)-SUM(X93:X95)</f>
        <v>#REF!</v>
      </c>
      <c r="U83" s="88"/>
      <c r="V83" s="89"/>
      <c r="W83" s="89"/>
      <c r="X83" s="89"/>
      <c r="Y83" s="90"/>
    </row>
    <row r="84" spans="2:25" s="75" customFormat="1" ht="18" customHeight="1">
      <c r="B84" s="79" t="str">
        <f>B83 &amp;" Kms"</f>
        <v>244 Kms</v>
      </c>
      <c r="C84" s="124">
        <v>2.7</v>
      </c>
      <c r="D84" s="125">
        <v>2.25</v>
      </c>
      <c r="E84" s="126">
        <v>2.2000000000000002</v>
      </c>
      <c r="F84" s="126">
        <v>10.51</v>
      </c>
      <c r="G84" s="126">
        <v>10.64</v>
      </c>
      <c r="H84" s="126"/>
      <c r="I84" s="126"/>
      <c r="J84" s="126"/>
      <c r="K84" s="126"/>
      <c r="L84" s="126"/>
      <c r="M84" s="126"/>
      <c r="N84" s="126"/>
      <c r="O84" s="126"/>
      <c r="P84" s="127">
        <f ca="1">R84-Q84</f>
        <v>21.15</v>
      </c>
      <c r="Q84" s="128">
        <f t="shared" ref="Q84:Q95" ca="1" si="23">SUMIF($C$7:$O$19,"*Pos*",$C84:$O84)</f>
        <v>7.15</v>
      </c>
      <c r="R84" s="129">
        <f t="shared" ref="R84:R95" si="24">SUM(C84:O84)</f>
        <v>28.3</v>
      </c>
      <c r="S84" s="130"/>
      <c r="T84" s="131"/>
      <c r="U84" s="131"/>
      <c r="V84" s="132"/>
      <c r="W84" s="132"/>
      <c r="X84" s="133"/>
      <c r="Y84" s="134"/>
    </row>
    <row r="85" spans="2:25" s="75" customFormat="1" ht="18" customHeight="1">
      <c r="B85" s="91" t="s">
        <v>45</v>
      </c>
      <c r="C85" s="135">
        <v>4</v>
      </c>
      <c r="D85" s="136">
        <v>0</v>
      </c>
      <c r="E85" s="136">
        <v>6</v>
      </c>
      <c r="F85" s="136">
        <v>46</v>
      </c>
      <c r="G85" s="136">
        <v>48</v>
      </c>
      <c r="H85" s="136">
        <v>0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7">
        <f t="shared" ref="P85:P95" ca="1" si="25">R85-Q85</f>
        <v>94</v>
      </c>
      <c r="Q85" s="138">
        <f t="shared" ca="1" si="23"/>
        <v>10</v>
      </c>
      <c r="R85" s="139">
        <f t="shared" si="24"/>
        <v>104</v>
      </c>
      <c r="S85" s="103"/>
      <c r="T85" s="140"/>
      <c r="U85" s="140"/>
      <c r="V85" s="74"/>
      <c r="W85" s="74"/>
      <c r="X85" s="141"/>
      <c r="Y85" s="142"/>
    </row>
    <row r="86" spans="2:25" s="75" customFormat="1" ht="18" customHeight="1">
      <c r="B86" s="92" t="s">
        <v>46</v>
      </c>
      <c r="C86" s="143">
        <f>C85</f>
        <v>4</v>
      </c>
      <c r="D86" s="144">
        <f t="shared" ref="D86:O89" si="26">D85</f>
        <v>0</v>
      </c>
      <c r="E86" s="144">
        <f t="shared" si="26"/>
        <v>6</v>
      </c>
      <c r="F86" s="144">
        <f t="shared" si="26"/>
        <v>46</v>
      </c>
      <c r="G86" s="144">
        <f t="shared" si="26"/>
        <v>48</v>
      </c>
      <c r="H86" s="144">
        <f t="shared" si="26"/>
        <v>0</v>
      </c>
      <c r="I86" s="144">
        <f t="shared" si="26"/>
        <v>0</v>
      </c>
      <c r="J86" s="144">
        <f t="shared" si="26"/>
        <v>0</v>
      </c>
      <c r="K86" s="144">
        <f t="shared" si="26"/>
        <v>0</v>
      </c>
      <c r="L86" s="144">
        <f t="shared" si="26"/>
        <v>0</v>
      </c>
      <c r="M86" s="144">
        <f t="shared" si="26"/>
        <v>0</v>
      </c>
      <c r="N86" s="144">
        <f t="shared" si="26"/>
        <v>0</v>
      </c>
      <c r="O86" s="144">
        <f t="shared" si="26"/>
        <v>0</v>
      </c>
      <c r="P86" s="143">
        <f t="shared" ca="1" si="25"/>
        <v>94</v>
      </c>
      <c r="Q86" s="145">
        <f t="shared" ca="1" si="23"/>
        <v>10</v>
      </c>
      <c r="R86" s="146">
        <f t="shared" si="24"/>
        <v>104</v>
      </c>
      <c r="S86" s="103"/>
      <c r="T86" s="140"/>
      <c r="U86" s="140"/>
      <c r="V86" s="74"/>
      <c r="W86" s="74"/>
      <c r="X86" s="141"/>
      <c r="Y86" s="142"/>
    </row>
    <row r="87" spans="2:25" s="75" customFormat="1" ht="18" customHeight="1">
      <c r="B87" s="92" t="s">
        <v>47</v>
      </c>
      <c r="C87" s="143">
        <f t="shared" ref="C87:C89" si="27">C86</f>
        <v>4</v>
      </c>
      <c r="D87" s="144">
        <f t="shared" si="26"/>
        <v>0</v>
      </c>
      <c r="E87" s="144">
        <f t="shared" si="26"/>
        <v>6</v>
      </c>
      <c r="F87" s="144">
        <f t="shared" si="26"/>
        <v>46</v>
      </c>
      <c r="G87" s="144">
        <f t="shared" si="26"/>
        <v>48</v>
      </c>
      <c r="H87" s="144">
        <f t="shared" si="26"/>
        <v>0</v>
      </c>
      <c r="I87" s="144">
        <f t="shared" si="26"/>
        <v>0</v>
      </c>
      <c r="J87" s="144">
        <f t="shared" si="26"/>
        <v>0</v>
      </c>
      <c r="K87" s="144">
        <f t="shared" si="26"/>
        <v>0</v>
      </c>
      <c r="L87" s="144">
        <f t="shared" si="26"/>
        <v>0</v>
      </c>
      <c r="M87" s="144">
        <f t="shared" si="26"/>
        <v>0</v>
      </c>
      <c r="N87" s="144">
        <f t="shared" si="26"/>
        <v>0</v>
      </c>
      <c r="O87" s="144">
        <f t="shared" si="26"/>
        <v>0</v>
      </c>
      <c r="P87" s="143">
        <f t="shared" ca="1" si="25"/>
        <v>94</v>
      </c>
      <c r="Q87" s="145">
        <f t="shared" ca="1" si="23"/>
        <v>10</v>
      </c>
      <c r="R87" s="146">
        <f t="shared" si="24"/>
        <v>104</v>
      </c>
      <c r="S87" s="103"/>
      <c r="T87" s="140"/>
      <c r="U87" s="140"/>
      <c r="V87" s="74"/>
      <c r="W87" s="74"/>
      <c r="X87" s="141"/>
      <c r="Y87" s="142"/>
    </row>
    <row r="88" spans="2:25" s="75" customFormat="1" ht="18" customHeight="1">
      <c r="B88" s="92" t="s">
        <v>48</v>
      </c>
      <c r="C88" s="143">
        <f t="shared" si="27"/>
        <v>4</v>
      </c>
      <c r="D88" s="144">
        <f t="shared" si="26"/>
        <v>0</v>
      </c>
      <c r="E88" s="144">
        <f t="shared" si="26"/>
        <v>6</v>
      </c>
      <c r="F88" s="144">
        <f t="shared" si="26"/>
        <v>46</v>
      </c>
      <c r="G88" s="144">
        <f t="shared" si="26"/>
        <v>48</v>
      </c>
      <c r="H88" s="144">
        <f t="shared" si="26"/>
        <v>0</v>
      </c>
      <c r="I88" s="144">
        <f t="shared" si="26"/>
        <v>0</v>
      </c>
      <c r="J88" s="144">
        <f t="shared" si="26"/>
        <v>0</v>
      </c>
      <c r="K88" s="144">
        <f t="shared" si="26"/>
        <v>0</v>
      </c>
      <c r="L88" s="144">
        <f t="shared" si="26"/>
        <v>0</v>
      </c>
      <c r="M88" s="144">
        <f t="shared" si="26"/>
        <v>0</v>
      </c>
      <c r="N88" s="144">
        <f t="shared" si="26"/>
        <v>0</v>
      </c>
      <c r="O88" s="144">
        <f t="shared" si="26"/>
        <v>0</v>
      </c>
      <c r="P88" s="143">
        <f t="shared" ca="1" si="25"/>
        <v>94</v>
      </c>
      <c r="Q88" s="145">
        <f t="shared" ca="1" si="23"/>
        <v>10</v>
      </c>
      <c r="R88" s="146">
        <f t="shared" si="24"/>
        <v>104</v>
      </c>
      <c r="S88" s="103"/>
      <c r="T88" s="140"/>
      <c r="U88" s="93" t="s">
        <v>72</v>
      </c>
      <c r="V88" s="94"/>
      <c r="W88" s="147"/>
      <c r="X88" s="141"/>
      <c r="Y88" s="148" t="s">
        <v>49</v>
      </c>
    </row>
    <row r="89" spans="2:25" s="75" customFormat="1" ht="18" customHeight="1">
      <c r="B89" s="92" t="s">
        <v>50</v>
      </c>
      <c r="C89" s="143">
        <f t="shared" si="27"/>
        <v>4</v>
      </c>
      <c r="D89" s="144">
        <f t="shared" si="26"/>
        <v>0</v>
      </c>
      <c r="E89" s="144">
        <f t="shared" si="26"/>
        <v>6</v>
      </c>
      <c r="F89" s="144">
        <f t="shared" si="26"/>
        <v>46</v>
      </c>
      <c r="G89" s="144">
        <f t="shared" si="26"/>
        <v>48</v>
      </c>
      <c r="H89" s="144">
        <f t="shared" si="26"/>
        <v>0</v>
      </c>
      <c r="I89" s="144">
        <f t="shared" si="26"/>
        <v>0</v>
      </c>
      <c r="J89" s="144">
        <f t="shared" si="26"/>
        <v>0</v>
      </c>
      <c r="K89" s="144">
        <f t="shared" si="26"/>
        <v>0</v>
      </c>
      <c r="L89" s="144">
        <f t="shared" si="26"/>
        <v>0</v>
      </c>
      <c r="M89" s="144">
        <f t="shared" si="26"/>
        <v>0</v>
      </c>
      <c r="N89" s="144">
        <f t="shared" si="26"/>
        <v>0</v>
      </c>
      <c r="O89" s="144">
        <f t="shared" si="26"/>
        <v>0</v>
      </c>
      <c r="P89" s="143">
        <f t="shared" ca="1" si="25"/>
        <v>94</v>
      </c>
      <c r="Q89" s="145">
        <f t="shared" ca="1" si="23"/>
        <v>10</v>
      </c>
      <c r="R89" s="146">
        <f t="shared" si="24"/>
        <v>104</v>
      </c>
      <c r="S89" s="103"/>
      <c r="T89" s="140"/>
      <c r="U89" s="95" t="s">
        <v>51</v>
      </c>
      <c r="V89" s="149" t="e">
        <f>'244 (Mo-Fri)'!#REF!-V103</f>
        <v>#REF!</v>
      </c>
      <c r="W89" s="150"/>
      <c r="X89" s="151" t="e">
        <f ca="1">V89-P89</f>
        <v>#REF!</v>
      </c>
      <c r="Y89" s="152" t="e">
        <f>'244 (Mo-Fri)'!#REF!</f>
        <v>#REF!</v>
      </c>
    </row>
    <row r="90" spans="2:25" s="75" customFormat="1" ht="18" customHeight="1">
      <c r="B90" s="92" t="s">
        <v>52</v>
      </c>
      <c r="C90" s="153">
        <v>2</v>
      </c>
      <c r="D90" s="154">
        <v>2</v>
      </c>
      <c r="E90" s="154"/>
      <c r="F90" s="154">
        <v>35</v>
      </c>
      <c r="G90" s="154">
        <v>33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  <c r="N90" s="154">
        <v>0</v>
      </c>
      <c r="O90" s="154">
        <v>0</v>
      </c>
      <c r="P90" s="143">
        <f t="shared" ca="1" si="25"/>
        <v>68</v>
      </c>
      <c r="Q90" s="145">
        <f t="shared" ca="1" si="23"/>
        <v>4</v>
      </c>
      <c r="R90" s="146">
        <f t="shared" si="24"/>
        <v>72</v>
      </c>
      <c r="S90" s="103"/>
      <c r="T90" s="140"/>
      <c r="U90" s="95" t="s">
        <v>53</v>
      </c>
      <c r="V90" s="149" t="e">
        <f>'244 (Mo-Fri)'!#REF!</f>
        <v>#REF!</v>
      </c>
      <c r="W90" s="150"/>
      <c r="X90" s="151" t="e">
        <f ca="1">V90-P90</f>
        <v>#REF!</v>
      </c>
      <c r="Y90" s="152" t="e">
        <f>'244 (Mo-Fri)'!#REF!</f>
        <v>#REF!</v>
      </c>
    </row>
    <row r="91" spans="2:25" s="75" customFormat="1" ht="18" customHeight="1">
      <c r="B91" s="92" t="s">
        <v>54</v>
      </c>
      <c r="C91" s="143">
        <f>C90</f>
        <v>2</v>
      </c>
      <c r="D91" s="144">
        <f t="shared" ref="D91:O92" si="28">D90</f>
        <v>2</v>
      </c>
      <c r="E91" s="144">
        <f t="shared" si="28"/>
        <v>0</v>
      </c>
      <c r="F91" s="144">
        <f t="shared" si="28"/>
        <v>35</v>
      </c>
      <c r="G91" s="144">
        <f t="shared" si="28"/>
        <v>33</v>
      </c>
      <c r="H91" s="144">
        <f t="shared" si="28"/>
        <v>0</v>
      </c>
      <c r="I91" s="144">
        <f t="shared" si="28"/>
        <v>0</v>
      </c>
      <c r="J91" s="144">
        <f t="shared" si="28"/>
        <v>0</v>
      </c>
      <c r="K91" s="144">
        <f t="shared" si="28"/>
        <v>0</v>
      </c>
      <c r="L91" s="144">
        <f t="shared" si="28"/>
        <v>0</v>
      </c>
      <c r="M91" s="144">
        <f t="shared" si="28"/>
        <v>0</v>
      </c>
      <c r="N91" s="144">
        <f t="shared" si="28"/>
        <v>0</v>
      </c>
      <c r="O91" s="144">
        <f t="shared" si="28"/>
        <v>0</v>
      </c>
      <c r="P91" s="143">
        <f t="shared" ca="1" si="25"/>
        <v>68</v>
      </c>
      <c r="Q91" s="145">
        <f t="shared" ca="1" si="23"/>
        <v>4</v>
      </c>
      <c r="R91" s="146">
        <f t="shared" si="24"/>
        <v>72</v>
      </c>
      <c r="S91" s="103"/>
      <c r="T91" s="140"/>
      <c r="U91" s="95" t="s">
        <v>55</v>
      </c>
      <c r="V91" s="155" t="e">
        <f>V90</f>
        <v>#REF!</v>
      </c>
      <c r="W91" s="150"/>
      <c r="X91" s="151" t="e">
        <f ca="1">V91-P91</f>
        <v>#REF!</v>
      </c>
      <c r="Y91" s="156" t="e">
        <f>Y90</f>
        <v>#REF!</v>
      </c>
    </row>
    <row r="92" spans="2:25" s="75" customFormat="1" ht="18" customHeight="1">
      <c r="B92" s="96" t="s">
        <v>56</v>
      </c>
      <c r="C92" s="157">
        <f t="shared" ref="C92" si="29">C91</f>
        <v>2</v>
      </c>
      <c r="D92" s="158">
        <f t="shared" si="28"/>
        <v>2</v>
      </c>
      <c r="E92" s="158">
        <f t="shared" si="28"/>
        <v>0</v>
      </c>
      <c r="F92" s="158">
        <f t="shared" si="28"/>
        <v>35</v>
      </c>
      <c r="G92" s="158">
        <f t="shared" si="28"/>
        <v>33</v>
      </c>
      <c r="H92" s="158">
        <f t="shared" si="28"/>
        <v>0</v>
      </c>
      <c r="I92" s="158">
        <f t="shared" si="28"/>
        <v>0</v>
      </c>
      <c r="J92" s="158">
        <f t="shared" si="28"/>
        <v>0</v>
      </c>
      <c r="K92" s="158">
        <f t="shared" si="28"/>
        <v>0</v>
      </c>
      <c r="L92" s="158">
        <f t="shared" si="28"/>
        <v>0</v>
      </c>
      <c r="M92" s="158">
        <f t="shared" si="28"/>
        <v>0</v>
      </c>
      <c r="N92" s="158">
        <f t="shared" si="28"/>
        <v>0</v>
      </c>
      <c r="O92" s="158">
        <f t="shared" si="28"/>
        <v>0</v>
      </c>
      <c r="P92" s="157">
        <f t="shared" ca="1" si="25"/>
        <v>68</v>
      </c>
      <c r="Q92" s="159">
        <f t="shared" ca="1" si="23"/>
        <v>4</v>
      </c>
      <c r="R92" s="160">
        <f t="shared" si="24"/>
        <v>72</v>
      </c>
      <c r="S92" s="103"/>
      <c r="T92" s="140"/>
      <c r="U92" s="97" t="s">
        <v>57</v>
      </c>
      <c r="V92" s="161" t="s">
        <v>58</v>
      </c>
      <c r="W92" s="161" t="s">
        <v>59</v>
      </c>
      <c r="X92" s="162" t="s">
        <v>60</v>
      </c>
      <c r="Y92" s="156"/>
    </row>
    <row r="93" spans="2:25" s="75" customFormat="1" ht="18" customHeight="1">
      <c r="B93" s="98" t="str">
        <f>B83&amp;"KMS WKD"</f>
        <v>244KMS WKD</v>
      </c>
      <c r="C93" s="99">
        <f>C84*C88</f>
        <v>10.8</v>
      </c>
      <c r="D93" s="99">
        <f t="shared" ref="D93:O93" si="30">D84*D88</f>
        <v>0</v>
      </c>
      <c r="E93" s="99">
        <f t="shared" si="30"/>
        <v>13.200000000000001</v>
      </c>
      <c r="F93" s="99">
        <f t="shared" si="30"/>
        <v>483.46</v>
      </c>
      <c r="G93" s="99">
        <f t="shared" si="30"/>
        <v>510.72</v>
      </c>
      <c r="H93" s="99">
        <f t="shared" si="30"/>
        <v>0</v>
      </c>
      <c r="I93" s="99">
        <f t="shared" si="30"/>
        <v>0</v>
      </c>
      <c r="J93" s="99">
        <f t="shared" si="30"/>
        <v>0</v>
      </c>
      <c r="K93" s="99">
        <f t="shared" si="30"/>
        <v>0</v>
      </c>
      <c r="L93" s="99">
        <f t="shared" si="30"/>
        <v>0</v>
      </c>
      <c r="M93" s="99">
        <f t="shared" si="30"/>
        <v>0</v>
      </c>
      <c r="N93" s="99">
        <f t="shared" si="30"/>
        <v>0</v>
      </c>
      <c r="O93" s="99">
        <f t="shared" si="30"/>
        <v>0</v>
      </c>
      <c r="P93" s="100">
        <f t="shared" ca="1" si="25"/>
        <v>994.18000000000006</v>
      </c>
      <c r="Q93" s="101">
        <f t="shared" ca="1" si="23"/>
        <v>24</v>
      </c>
      <c r="R93" s="102">
        <f t="shared" si="24"/>
        <v>1018.1800000000001</v>
      </c>
      <c r="S93" s="103"/>
      <c r="T93" s="95"/>
      <c r="U93" s="95" t="s">
        <v>51</v>
      </c>
      <c r="V93" s="104" t="e">
        <f>'244 (Mo-Fri)'!#REF!-V107</f>
        <v>#REF!</v>
      </c>
      <c r="W93" s="104" t="e">
        <f>'244 (Mo-Fri)'!#REF!-W107</f>
        <v>#REF!</v>
      </c>
      <c r="X93" s="105" t="e">
        <f>V93+W93</f>
        <v>#REF!</v>
      </c>
      <c r="Y93" s="106"/>
    </row>
    <row r="94" spans="2:25" s="75" customFormat="1" ht="18" customHeight="1">
      <c r="B94" s="98" t="str">
        <f>B83&amp;"KMS SAT"</f>
        <v>244KMS SAT</v>
      </c>
      <c r="C94" s="99">
        <f>C84*C90</f>
        <v>5.4</v>
      </c>
      <c r="D94" s="99">
        <f t="shared" ref="D94:O94" si="31">D84*D90</f>
        <v>4.5</v>
      </c>
      <c r="E94" s="99">
        <f t="shared" si="31"/>
        <v>0</v>
      </c>
      <c r="F94" s="99">
        <f t="shared" si="31"/>
        <v>367.84999999999997</v>
      </c>
      <c r="G94" s="99">
        <f t="shared" si="31"/>
        <v>351.12</v>
      </c>
      <c r="H94" s="99">
        <f t="shared" si="31"/>
        <v>0</v>
      </c>
      <c r="I94" s="99">
        <f t="shared" si="31"/>
        <v>0</v>
      </c>
      <c r="J94" s="99">
        <f t="shared" si="31"/>
        <v>0</v>
      </c>
      <c r="K94" s="99">
        <f t="shared" si="31"/>
        <v>0</v>
      </c>
      <c r="L94" s="99">
        <f t="shared" si="31"/>
        <v>0</v>
      </c>
      <c r="M94" s="99">
        <f t="shared" si="31"/>
        <v>0</v>
      </c>
      <c r="N94" s="99">
        <f t="shared" si="31"/>
        <v>0</v>
      </c>
      <c r="O94" s="99">
        <f t="shared" si="31"/>
        <v>0</v>
      </c>
      <c r="P94" s="100">
        <f t="shared" ca="1" si="25"/>
        <v>718.96999999999991</v>
      </c>
      <c r="Q94" s="101">
        <f t="shared" ca="1" si="23"/>
        <v>9.9</v>
      </c>
      <c r="R94" s="102">
        <f t="shared" si="24"/>
        <v>728.86999999999989</v>
      </c>
      <c r="S94" s="103"/>
      <c r="T94" s="95"/>
      <c r="U94" s="95" t="s">
        <v>53</v>
      </c>
      <c r="V94" s="104" t="e">
        <f>'244 (Mo-Fri)'!#REF!</f>
        <v>#REF!</v>
      </c>
      <c r="W94" s="104" t="e">
        <f>'244 (Mo-Fri)'!#REF!</f>
        <v>#REF!</v>
      </c>
      <c r="X94" s="105" t="e">
        <f>V94+W94</f>
        <v>#REF!</v>
      </c>
      <c r="Y94" s="107"/>
    </row>
    <row r="95" spans="2:25" s="75" customFormat="1" ht="18" customHeight="1">
      <c r="B95" s="96" t="str">
        <f>B83&amp;"KMS SUN/PH"</f>
        <v>244KMS SUN/PH</v>
      </c>
      <c r="C95" s="108">
        <f>C84*C91</f>
        <v>5.4</v>
      </c>
      <c r="D95" s="108">
        <f t="shared" ref="D95:O95" si="32">D84*D91</f>
        <v>4.5</v>
      </c>
      <c r="E95" s="108">
        <f t="shared" si="32"/>
        <v>0</v>
      </c>
      <c r="F95" s="108">
        <f t="shared" si="32"/>
        <v>367.84999999999997</v>
      </c>
      <c r="G95" s="108">
        <f t="shared" si="32"/>
        <v>351.12</v>
      </c>
      <c r="H95" s="108">
        <f t="shared" si="32"/>
        <v>0</v>
      </c>
      <c r="I95" s="108">
        <f t="shared" si="32"/>
        <v>0</v>
      </c>
      <c r="J95" s="108">
        <f t="shared" si="32"/>
        <v>0</v>
      </c>
      <c r="K95" s="108">
        <f t="shared" si="32"/>
        <v>0</v>
      </c>
      <c r="L95" s="108">
        <f t="shared" si="32"/>
        <v>0</v>
      </c>
      <c r="M95" s="108">
        <f t="shared" si="32"/>
        <v>0</v>
      </c>
      <c r="N95" s="108">
        <f t="shared" si="32"/>
        <v>0</v>
      </c>
      <c r="O95" s="108">
        <f t="shared" si="32"/>
        <v>0</v>
      </c>
      <c r="P95" s="163">
        <f t="shared" ca="1" si="25"/>
        <v>718.96999999999991</v>
      </c>
      <c r="Q95" s="164">
        <f t="shared" ca="1" si="23"/>
        <v>9.9</v>
      </c>
      <c r="R95" s="165">
        <f t="shared" si="24"/>
        <v>728.86999999999989</v>
      </c>
      <c r="S95" s="166"/>
      <c r="T95" s="167"/>
      <c r="U95" s="109" t="s">
        <v>55</v>
      </c>
      <c r="V95" s="116" t="e">
        <f>V94</f>
        <v>#REF!</v>
      </c>
      <c r="W95" s="116" t="e">
        <f>W94</f>
        <v>#REF!</v>
      </c>
      <c r="X95" s="117" t="e">
        <f>X94</f>
        <v>#REF!</v>
      </c>
      <c r="Y95" s="118"/>
    </row>
    <row r="97" spans="2:25" s="75" customFormat="1" ht="51" customHeight="1">
      <c r="B97" s="79">
        <f>$C$1</f>
        <v>244</v>
      </c>
      <c r="C97" s="120" t="s">
        <v>68</v>
      </c>
      <c r="D97" s="121" t="s">
        <v>69</v>
      </c>
      <c r="E97" s="121" t="s">
        <v>70</v>
      </c>
      <c r="F97" s="121" t="s">
        <v>950</v>
      </c>
      <c r="G97" s="121" t="s">
        <v>949</v>
      </c>
      <c r="H97" s="122"/>
      <c r="I97" s="122"/>
      <c r="J97" s="122"/>
      <c r="K97" s="122"/>
      <c r="L97" s="122"/>
      <c r="M97" s="122"/>
      <c r="N97" s="122"/>
      <c r="O97" s="122"/>
      <c r="P97" s="83" t="s">
        <v>42</v>
      </c>
      <c r="Q97" s="84" t="s">
        <v>43</v>
      </c>
      <c r="R97" s="85" t="s">
        <v>44</v>
      </c>
      <c r="S97" s="123" t="s">
        <v>32</v>
      </c>
      <c r="T97" s="87" t="e">
        <f>SUM(R107:R109)-SUM(X107:X109)</f>
        <v>#REF!</v>
      </c>
      <c r="U97" s="88"/>
      <c r="V97" s="89"/>
      <c r="W97" s="89"/>
      <c r="X97" s="89"/>
      <c r="Y97" s="90"/>
    </row>
    <row r="98" spans="2:25" s="75" customFormat="1" ht="18" customHeight="1">
      <c r="B98" s="79" t="str">
        <f>B97 &amp;" Kms"</f>
        <v>244 Kms</v>
      </c>
      <c r="C98" s="175">
        <v>2.7</v>
      </c>
      <c r="D98" s="176">
        <v>2.25</v>
      </c>
      <c r="E98" s="177">
        <v>2.2000000000000002</v>
      </c>
      <c r="F98" s="177">
        <v>10.51</v>
      </c>
      <c r="G98" s="177">
        <v>10.64</v>
      </c>
      <c r="H98" s="177"/>
      <c r="I98" s="177"/>
      <c r="J98" s="177"/>
      <c r="K98" s="177"/>
      <c r="L98" s="177"/>
      <c r="M98" s="177"/>
      <c r="N98" s="177"/>
      <c r="O98" s="177"/>
      <c r="P98" s="127">
        <f ca="1">R98-Q98</f>
        <v>21.15</v>
      </c>
      <c r="Q98" s="128">
        <f ca="1">SUMIF($C$97:$O$109,"*Pos*",$C98:$O98)</f>
        <v>7.15</v>
      </c>
      <c r="R98" s="129">
        <f>SUM(C98:O98)</f>
        <v>28.3</v>
      </c>
      <c r="S98" s="130"/>
      <c r="T98" s="131"/>
      <c r="U98" s="131"/>
      <c r="V98" s="132"/>
      <c r="W98" s="132"/>
      <c r="X98" s="133"/>
      <c r="Y98" s="134"/>
    </row>
    <row r="99" spans="2:25" s="75" customFormat="1" ht="18" customHeight="1">
      <c r="B99" s="91" t="s">
        <v>45</v>
      </c>
      <c r="C99" s="135">
        <v>1</v>
      </c>
      <c r="D99" s="136"/>
      <c r="E99" s="136"/>
      <c r="F99" s="136">
        <v>2</v>
      </c>
      <c r="G99" s="136">
        <v>1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7">
        <f ca="1">R99-Q99</f>
        <v>3</v>
      </c>
      <c r="Q99" s="138">
        <f t="shared" ref="Q99:Q109" ca="1" si="33">SUMIF($C$97:$O$109,"*Pos*",$C99:$O99)</f>
        <v>1</v>
      </c>
      <c r="R99" s="139">
        <f>SUM(C99:O99)</f>
        <v>4</v>
      </c>
      <c r="S99" s="103"/>
      <c r="T99" s="140"/>
      <c r="U99" s="140"/>
      <c r="V99" s="74"/>
      <c r="W99" s="74"/>
      <c r="X99" s="141"/>
      <c r="Y99" s="142"/>
    </row>
    <row r="100" spans="2:25" s="75" customFormat="1" ht="18" customHeight="1">
      <c r="B100" s="92" t="s">
        <v>46</v>
      </c>
      <c r="C100" s="143">
        <f>C99</f>
        <v>1</v>
      </c>
      <c r="D100" s="144">
        <f t="shared" ref="D100:O103" si="34">D99</f>
        <v>0</v>
      </c>
      <c r="E100" s="144">
        <f t="shared" si="34"/>
        <v>0</v>
      </c>
      <c r="F100" s="144">
        <f t="shared" si="34"/>
        <v>2</v>
      </c>
      <c r="G100" s="144">
        <f t="shared" si="34"/>
        <v>1</v>
      </c>
      <c r="H100" s="144">
        <f t="shared" si="34"/>
        <v>0</v>
      </c>
      <c r="I100" s="144">
        <f t="shared" si="34"/>
        <v>0</v>
      </c>
      <c r="J100" s="144">
        <f t="shared" si="34"/>
        <v>0</v>
      </c>
      <c r="K100" s="144">
        <f t="shared" si="34"/>
        <v>0</v>
      </c>
      <c r="L100" s="144">
        <f t="shared" si="34"/>
        <v>0</v>
      </c>
      <c r="M100" s="144">
        <f t="shared" si="34"/>
        <v>0</v>
      </c>
      <c r="N100" s="144">
        <f t="shared" si="34"/>
        <v>0</v>
      </c>
      <c r="O100" s="144">
        <f t="shared" si="34"/>
        <v>0</v>
      </c>
      <c r="P100" s="143">
        <f t="shared" ref="P100:P109" ca="1" si="35">R100-Q100</f>
        <v>3</v>
      </c>
      <c r="Q100" s="145">
        <f ca="1">SUMIF($C$97:$O$109,"*Pos*",$C100:$O100)</f>
        <v>1</v>
      </c>
      <c r="R100" s="146">
        <f>SUM(C100:O100)</f>
        <v>4</v>
      </c>
      <c r="S100" s="103"/>
      <c r="T100" s="140"/>
      <c r="U100" s="140"/>
      <c r="V100" s="74"/>
      <c r="W100" s="74"/>
      <c r="X100" s="141"/>
      <c r="Y100" s="142"/>
    </row>
    <row r="101" spans="2:25" s="75" customFormat="1" ht="18" customHeight="1">
      <c r="B101" s="92" t="s">
        <v>47</v>
      </c>
      <c r="C101" s="143">
        <f t="shared" ref="C101:C103" si="36">C100</f>
        <v>1</v>
      </c>
      <c r="D101" s="144">
        <f t="shared" si="34"/>
        <v>0</v>
      </c>
      <c r="E101" s="144">
        <f t="shared" si="34"/>
        <v>0</v>
      </c>
      <c r="F101" s="144">
        <f t="shared" si="34"/>
        <v>2</v>
      </c>
      <c r="G101" s="144">
        <f t="shared" si="34"/>
        <v>1</v>
      </c>
      <c r="H101" s="144">
        <f t="shared" si="34"/>
        <v>0</v>
      </c>
      <c r="I101" s="144">
        <f t="shared" si="34"/>
        <v>0</v>
      </c>
      <c r="J101" s="144">
        <f t="shared" si="34"/>
        <v>0</v>
      </c>
      <c r="K101" s="144">
        <f t="shared" si="34"/>
        <v>0</v>
      </c>
      <c r="L101" s="144">
        <f t="shared" si="34"/>
        <v>0</v>
      </c>
      <c r="M101" s="144">
        <f t="shared" si="34"/>
        <v>0</v>
      </c>
      <c r="N101" s="144">
        <f t="shared" si="34"/>
        <v>0</v>
      </c>
      <c r="O101" s="144">
        <f t="shared" si="34"/>
        <v>0</v>
      </c>
      <c r="P101" s="143">
        <f t="shared" ca="1" si="35"/>
        <v>3</v>
      </c>
      <c r="Q101" s="145">
        <f t="shared" ca="1" si="33"/>
        <v>1</v>
      </c>
      <c r="R101" s="146">
        <f>SUM(C101:O101)</f>
        <v>4</v>
      </c>
      <c r="S101" s="103"/>
      <c r="T101" s="140"/>
      <c r="U101" s="140"/>
      <c r="V101" s="74"/>
      <c r="W101" s="74"/>
      <c r="X101" s="141"/>
      <c r="Y101" s="142"/>
    </row>
    <row r="102" spans="2:25" s="75" customFormat="1" ht="18" customHeight="1">
      <c r="B102" s="92" t="s">
        <v>48</v>
      </c>
      <c r="C102" s="143">
        <f t="shared" si="36"/>
        <v>1</v>
      </c>
      <c r="D102" s="144">
        <f t="shared" si="34"/>
        <v>0</v>
      </c>
      <c r="E102" s="144">
        <f t="shared" si="34"/>
        <v>0</v>
      </c>
      <c r="F102" s="144">
        <f t="shared" si="34"/>
        <v>2</v>
      </c>
      <c r="G102" s="144">
        <f t="shared" si="34"/>
        <v>1</v>
      </c>
      <c r="H102" s="144">
        <f t="shared" si="34"/>
        <v>0</v>
      </c>
      <c r="I102" s="144">
        <f t="shared" si="34"/>
        <v>0</v>
      </c>
      <c r="J102" s="144">
        <f t="shared" si="34"/>
        <v>0</v>
      </c>
      <c r="K102" s="144">
        <f t="shared" si="34"/>
        <v>0</v>
      </c>
      <c r="L102" s="144">
        <f t="shared" si="34"/>
        <v>0</v>
      </c>
      <c r="M102" s="144">
        <f t="shared" si="34"/>
        <v>0</v>
      </c>
      <c r="N102" s="144">
        <f t="shared" si="34"/>
        <v>0</v>
      </c>
      <c r="O102" s="144">
        <f t="shared" si="34"/>
        <v>0</v>
      </c>
      <c r="P102" s="143">
        <f t="shared" ca="1" si="35"/>
        <v>3</v>
      </c>
      <c r="Q102" s="145">
        <f t="shared" ca="1" si="33"/>
        <v>1</v>
      </c>
      <c r="R102" s="146">
        <f t="shared" ref="R102:R109" si="37">SUM(C102:O102)</f>
        <v>4</v>
      </c>
      <c r="S102" s="103"/>
      <c r="T102" s="140"/>
      <c r="U102" s="93" t="s">
        <v>72</v>
      </c>
      <c r="V102" s="94"/>
      <c r="W102" s="147"/>
      <c r="X102" s="141"/>
      <c r="Y102" s="148" t="s">
        <v>49</v>
      </c>
    </row>
    <row r="103" spans="2:25" s="75" customFormat="1" ht="18" customHeight="1">
      <c r="B103" s="92" t="s">
        <v>50</v>
      </c>
      <c r="C103" s="143">
        <f t="shared" si="36"/>
        <v>1</v>
      </c>
      <c r="D103" s="144">
        <f t="shared" si="34"/>
        <v>0</v>
      </c>
      <c r="E103" s="144">
        <f t="shared" si="34"/>
        <v>0</v>
      </c>
      <c r="F103" s="144">
        <f t="shared" si="34"/>
        <v>2</v>
      </c>
      <c r="G103" s="144">
        <f t="shared" si="34"/>
        <v>1</v>
      </c>
      <c r="H103" s="144">
        <f t="shared" si="34"/>
        <v>0</v>
      </c>
      <c r="I103" s="144">
        <f t="shared" si="34"/>
        <v>0</v>
      </c>
      <c r="J103" s="144">
        <f t="shared" si="34"/>
        <v>0</v>
      </c>
      <c r="K103" s="144">
        <f t="shared" si="34"/>
        <v>0</v>
      </c>
      <c r="L103" s="144">
        <f t="shared" si="34"/>
        <v>0</v>
      </c>
      <c r="M103" s="144">
        <f t="shared" si="34"/>
        <v>0</v>
      </c>
      <c r="N103" s="144">
        <f t="shared" si="34"/>
        <v>0</v>
      </c>
      <c r="O103" s="144">
        <f t="shared" si="34"/>
        <v>0</v>
      </c>
      <c r="P103" s="143">
        <f t="shared" ca="1" si="35"/>
        <v>3</v>
      </c>
      <c r="Q103" s="145">
        <f t="shared" ca="1" si="33"/>
        <v>1</v>
      </c>
      <c r="R103" s="146">
        <f t="shared" si="37"/>
        <v>4</v>
      </c>
      <c r="S103" s="103"/>
      <c r="T103" s="140"/>
      <c r="U103" s="95" t="s">
        <v>51</v>
      </c>
      <c r="V103" s="149">
        <v>3</v>
      </c>
      <c r="W103" s="150"/>
      <c r="X103" s="151">
        <f ca="1">V103-P103</f>
        <v>0</v>
      </c>
      <c r="Y103" s="152">
        <v>0</v>
      </c>
    </row>
    <row r="104" spans="2:25" s="75" customFormat="1" ht="18" customHeight="1">
      <c r="B104" s="92" t="s">
        <v>52</v>
      </c>
      <c r="C104" s="144">
        <v>0</v>
      </c>
      <c r="D104" s="144">
        <v>0</v>
      </c>
      <c r="E104" s="144">
        <v>0</v>
      </c>
      <c r="F104" s="144">
        <v>0</v>
      </c>
      <c r="G104" s="144">
        <v>0</v>
      </c>
      <c r="H104" s="144">
        <v>0</v>
      </c>
      <c r="I104" s="144">
        <v>0</v>
      </c>
      <c r="J104" s="144">
        <v>0</v>
      </c>
      <c r="K104" s="144">
        <v>0</v>
      </c>
      <c r="L104" s="144">
        <v>0</v>
      </c>
      <c r="M104" s="144">
        <v>0</v>
      </c>
      <c r="N104" s="144">
        <v>0</v>
      </c>
      <c r="O104" s="144">
        <v>0</v>
      </c>
      <c r="P104" s="143">
        <f t="shared" ca="1" si="35"/>
        <v>0</v>
      </c>
      <c r="Q104" s="145">
        <f t="shared" ca="1" si="33"/>
        <v>0</v>
      </c>
      <c r="R104" s="146">
        <f t="shared" si="37"/>
        <v>0</v>
      </c>
      <c r="S104" s="103"/>
      <c r="T104" s="140"/>
      <c r="U104" s="95" t="s">
        <v>53</v>
      </c>
      <c r="V104" s="155">
        <v>0</v>
      </c>
      <c r="W104" s="150"/>
      <c r="X104" s="151">
        <f ca="1">V104-P104</f>
        <v>0</v>
      </c>
      <c r="Y104" s="156">
        <v>0</v>
      </c>
    </row>
    <row r="105" spans="2:25" s="75" customFormat="1" ht="18" customHeight="1">
      <c r="B105" s="92" t="s">
        <v>54</v>
      </c>
      <c r="C105" s="143">
        <f>C104</f>
        <v>0</v>
      </c>
      <c r="D105" s="144">
        <f t="shared" ref="D105:O106" si="38">D104</f>
        <v>0</v>
      </c>
      <c r="E105" s="144">
        <f t="shared" si="38"/>
        <v>0</v>
      </c>
      <c r="F105" s="144">
        <f>F104</f>
        <v>0</v>
      </c>
      <c r="G105" s="144">
        <f t="shared" si="38"/>
        <v>0</v>
      </c>
      <c r="H105" s="144">
        <f t="shared" si="38"/>
        <v>0</v>
      </c>
      <c r="I105" s="144">
        <f t="shared" si="38"/>
        <v>0</v>
      </c>
      <c r="J105" s="144">
        <f t="shared" si="38"/>
        <v>0</v>
      </c>
      <c r="K105" s="144">
        <f t="shared" si="38"/>
        <v>0</v>
      </c>
      <c r="L105" s="144">
        <f t="shared" si="38"/>
        <v>0</v>
      </c>
      <c r="M105" s="144">
        <f t="shared" si="38"/>
        <v>0</v>
      </c>
      <c r="N105" s="144">
        <f t="shared" si="38"/>
        <v>0</v>
      </c>
      <c r="O105" s="144">
        <f t="shared" si="38"/>
        <v>0</v>
      </c>
      <c r="P105" s="143">
        <f t="shared" ca="1" si="35"/>
        <v>0</v>
      </c>
      <c r="Q105" s="145">
        <f t="shared" ca="1" si="33"/>
        <v>0</v>
      </c>
      <c r="R105" s="146">
        <f t="shared" si="37"/>
        <v>0</v>
      </c>
      <c r="S105" s="103"/>
      <c r="T105" s="140"/>
      <c r="U105" s="95" t="s">
        <v>55</v>
      </c>
      <c r="V105" s="155">
        <f>V104</f>
        <v>0</v>
      </c>
      <c r="W105" s="150"/>
      <c r="X105" s="151">
        <f ca="1">V105-P105</f>
        <v>0</v>
      </c>
      <c r="Y105" s="156">
        <v>0</v>
      </c>
    </row>
    <row r="106" spans="2:25" s="75" customFormat="1" ht="18" customHeight="1">
      <c r="B106" s="96" t="s">
        <v>56</v>
      </c>
      <c r="C106" s="157">
        <f t="shared" ref="C106" si="39">C105</f>
        <v>0</v>
      </c>
      <c r="D106" s="158">
        <f t="shared" si="38"/>
        <v>0</v>
      </c>
      <c r="E106" s="158">
        <f t="shared" si="38"/>
        <v>0</v>
      </c>
      <c r="F106" s="158">
        <f t="shared" si="38"/>
        <v>0</v>
      </c>
      <c r="G106" s="158">
        <f t="shared" si="38"/>
        <v>0</v>
      </c>
      <c r="H106" s="158">
        <f t="shared" si="38"/>
        <v>0</v>
      </c>
      <c r="I106" s="158">
        <f t="shared" si="38"/>
        <v>0</v>
      </c>
      <c r="J106" s="158">
        <f t="shared" si="38"/>
        <v>0</v>
      </c>
      <c r="K106" s="158">
        <f t="shared" si="38"/>
        <v>0</v>
      </c>
      <c r="L106" s="158">
        <f t="shared" si="38"/>
        <v>0</v>
      </c>
      <c r="M106" s="158">
        <f t="shared" si="38"/>
        <v>0</v>
      </c>
      <c r="N106" s="158">
        <f t="shared" si="38"/>
        <v>0</v>
      </c>
      <c r="O106" s="158">
        <f t="shared" si="38"/>
        <v>0</v>
      </c>
      <c r="P106" s="157">
        <f t="shared" ca="1" si="35"/>
        <v>0</v>
      </c>
      <c r="Q106" s="159">
        <f t="shared" ca="1" si="33"/>
        <v>0</v>
      </c>
      <c r="R106" s="160">
        <f t="shared" si="37"/>
        <v>0</v>
      </c>
      <c r="S106" s="103"/>
      <c r="T106" s="140"/>
      <c r="U106" s="97" t="s">
        <v>57</v>
      </c>
      <c r="V106" s="161" t="s">
        <v>58</v>
      </c>
      <c r="W106" s="161" t="s">
        <v>59</v>
      </c>
      <c r="X106" s="162" t="s">
        <v>60</v>
      </c>
      <c r="Y106" s="156"/>
    </row>
    <row r="107" spans="2:25" s="75" customFormat="1" ht="18" customHeight="1">
      <c r="B107" s="98" t="str">
        <f>B97&amp;"KMS WKD"</f>
        <v>244KMS WKD</v>
      </c>
      <c r="C107" s="99">
        <f>C98*C102</f>
        <v>2.7</v>
      </c>
      <c r="D107" s="99">
        <f t="shared" ref="D107:O107" si="40">D98*D102</f>
        <v>0</v>
      </c>
      <c r="E107" s="99">
        <f t="shared" si="40"/>
        <v>0</v>
      </c>
      <c r="F107" s="99">
        <f t="shared" si="40"/>
        <v>21.02</v>
      </c>
      <c r="G107" s="99">
        <f t="shared" si="40"/>
        <v>10.64</v>
      </c>
      <c r="H107" s="99">
        <f t="shared" si="40"/>
        <v>0</v>
      </c>
      <c r="I107" s="99">
        <f t="shared" si="40"/>
        <v>0</v>
      </c>
      <c r="J107" s="99">
        <f t="shared" si="40"/>
        <v>0</v>
      </c>
      <c r="K107" s="99">
        <f t="shared" si="40"/>
        <v>0</v>
      </c>
      <c r="L107" s="99">
        <f t="shared" si="40"/>
        <v>0</v>
      </c>
      <c r="M107" s="99">
        <f t="shared" si="40"/>
        <v>0</v>
      </c>
      <c r="N107" s="99">
        <f t="shared" si="40"/>
        <v>0</v>
      </c>
      <c r="O107" s="99">
        <f t="shared" si="40"/>
        <v>0</v>
      </c>
      <c r="P107" s="100">
        <f t="shared" ca="1" si="35"/>
        <v>31.66</v>
      </c>
      <c r="Q107" s="101">
        <f t="shared" ca="1" si="33"/>
        <v>2.7</v>
      </c>
      <c r="R107" s="102">
        <f t="shared" si="37"/>
        <v>34.36</v>
      </c>
      <c r="S107" s="103"/>
      <c r="T107" s="95"/>
      <c r="U107" s="95" t="s">
        <v>51</v>
      </c>
      <c r="V107" s="104" t="e">
        <f>'244 (Mo-Fri)'!#REF!+'244 (Mo-Fri)'!#REF!+'244 (Mo-Fri)'!#REF!</f>
        <v>#REF!</v>
      </c>
      <c r="W107" s="104" t="e">
        <f>'244 (Mo-Fri)'!#REF!</f>
        <v>#REF!</v>
      </c>
      <c r="X107" s="105" t="e">
        <f>V107+W107</f>
        <v>#REF!</v>
      </c>
      <c r="Y107" s="106"/>
    </row>
    <row r="108" spans="2:25" s="75" customFormat="1" ht="18" customHeight="1">
      <c r="B108" s="98" t="str">
        <f>B97&amp;"KMS SAT"</f>
        <v>244KMS SAT</v>
      </c>
      <c r="C108" s="99">
        <f>C98*C104</f>
        <v>0</v>
      </c>
      <c r="D108" s="99">
        <f t="shared" ref="D108:O108" si="41">D98*D104</f>
        <v>0</v>
      </c>
      <c r="E108" s="99">
        <f t="shared" si="41"/>
        <v>0</v>
      </c>
      <c r="F108" s="99">
        <f t="shared" si="41"/>
        <v>0</v>
      </c>
      <c r="G108" s="99">
        <f t="shared" si="41"/>
        <v>0</v>
      </c>
      <c r="H108" s="99">
        <f t="shared" si="41"/>
        <v>0</v>
      </c>
      <c r="I108" s="99">
        <f t="shared" si="41"/>
        <v>0</v>
      </c>
      <c r="J108" s="99">
        <f t="shared" si="41"/>
        <v>0</v>
      </c>
      <c r="K108" s="99">
        <f t="shared" si="41"/>
        <v>0</v>
      </c>
      <c r="L108" s="99">
        <f t="shared" si="41"/>
        <v>0</v>
      </c>
      <c r="M108" s="99">
        <f t="shared" si="41"/>
        <v>0</v>
      </c>
      <c r="N108" s="99">
        <f t="shared" si="41"/>
        <v>0</v>
      </c>
      <c r="O108" s="99">
        <f t="shared" si="41"/>
        <v>0</v>
      </c>
      <c r="P108" s="100">
        <f t="shared" ca="1" si="35"/>
        <v>0</v>
      </c>
      <c r="Q108" s="101">
        <f ca="1">SUMIF($C$97:$O$109,"*Pos*",$C108:$O108)</f>
        <v>0</v>
      </c>
      <c r="R108" s="102">
        <f t="shared" si="37"/>
        <v>0</v>
      </c>
      <c r="S108" s="103"/>
      <c r="T108" s="95"/>
      <c r="U108" s="95" t="s">
        <v>53</v>
      </c>
      <c r="V108" s="119"/>
      <c r="W108" s="119"/>
      <c r="X108" s="105">
        <f>V108+W108</f>
        <v>0</v>
      </c>
      <c r="Y108" s="107"/>
    </row>
    <row r="109" spans="2:25" s="75" customFormat="1" ht="18" customHeight="1">
      <c r="B109" s="96" t="str">
        <f>B97&amp;"KMS SUN/PH"</f>
        <v>244KMS SUN/PH</v>
      </c>
      <c r="C109" s="108">
        <f>C98*C105</f>
        <v>0</v>
      </c>
      <c r="D109" s="108">
        <f t="shared" ref="D109:O109" si="42">D98*D105</f>
        <v>0</v>
      </c>
      <c r="E109" s="108">
        <f t="shared" si="42"/>
        <v>0</v>
      </c>
      <c r="F109" s="108">
        <f t="shared" si="42"/>
        <v>0</v>
      </c>
      <c r="G109" s="108">
        <f t="shared" si="42"/>
        <v>0</v>
      </c>
      <c r="H109" s="108">
        <f t="shared" si="42"/>
        <v>0</v>
      </c>
      <c r="I109" s="108">
        <f t="shared" si="42"/>
        <v>0</v>
      </c>
      <c r="J109" s="108">
        <f t="shared" si="42"/>
        <v>0</v>
      </c>
      <c r="K109" s="108">
        <f t="shared" si="42"/>
        <v>0</v>
      </c>
      <c r="L109" s="108">
        <f t="shared" si="42"/>
        <v>0</v>
      </c>
      <c r="M109" s="108">
        <f t="shared" si="42"/>
        <v>0</v>
      </c>
      <c r="N109" s="108">
        <f t="shared" si="42"/>
        <v>0</v>
      </c>
      <c r="O109" s="108">
        <f t="shared" si="42"/>
        <v>0</v>
      </c>
      <c r="P109" s="163">
        <f t="shared" ca="1" si="35"/>
        <v>0</v>
      </c>
      <c r="Q109" s="164">
        <f t="shared" ca="1" si="33"/>
        <v>0</v>
      </c>
      <c r="R109" s="165">
        <f t="shared" si="37"/>
        <v>0</v>
      </c>
      <c r="S109" s="166"/>
      <c r="T109" s="167"/>
      <c r="U109" s="109" t="s">
        <v>55</v>
      </c>
      <c r="V109" s="116"/>
      <c r="W109" s="116"/>
      <c r="X109" s="117">
        <f>X108</f>
        <v>0</v>
      </c>
      <c r="Y109" s="11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D96"/>
  <sheetViews>
    <sheetView showGridLines="0" tabSelected="1" zoomScale="75" zoomScaleNormal="75" zoomScaleSheetLayoutView="70" workbookViewId="0">
      <pane xSplit="2" topLeftCell="C1" activePane="topRight" state="frozen"/>
      <selection activeCell="A13" sqref="A13:XFD17"/>
      <selection pane="topRight" activeCell="B2" sqref="B2"/>
    </sheetView>
  </sheetViews>
  <sheetFormatPr defaultColWidth="9.109375" defaultRowHeight="18" customHeight="1" outlineLevelRow="1"/>
  <cols>
    <col min="1" max="1" width="2.5546875" style="180" customWidth="1"/>
    <col min="2" max="2" width="23.109375" style="187" customWidth="1"/>
    <col min="3" max="3" width="9.88671875" style="180" customWidth="1"/>
    <col min="4" max="4" width="12.88671875" style="180" customWidth="1"/>
    <col min="5" max="5" width="12.5546875" style="180" customWidth="1"/>
    <col min="6" max="6" width="14.33203125" style="180" bestFit="1" customWidth="1"/>
    <col min="7" max="7" width="11.109375" style="180" customWidth="1"/>
    <col min="8" max="55" width="10" style="180" customWidth="1"/>
    <col min="56" max="56" width="2.5546875" style="180" customWidth="1"/>
    <col min="57" max="16384" width="9.109375" style="180"/>
  </cols>
  <sheetData>
    <row r="1" spans="1:55" s="182" customFormat="1" ht="18" customHeight="1" thickBot="1">
      <c r="A1" s="180"/>
      <c r="B1" s="181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</row>
    <row r="2" spans="1:55" s="184" customFormat="1" ht="21.75" customHeight="1">
      <c r="A2" s="183"/>
      <c r="B2" s="205" t="str">
        <f>Input!$B$1 &amp;"" &amp;Input!$C$1 &amp;": " &amp;Input!$C$2</f>
        <v>Route 244: Atlantis Industria West - Protea Park - Avondale - Atlantis</v>
      </c>
      <c r="C2" s="197"/>
      <c r="D2" s="197"/>
      <c r="E2" s="198"/>
      <c r="F2" s="198"/>
      <c r="G2" s="197"/>
      <c r="H2" s="197"/>
      <c r="I2" s="197"/>
      <c r="J2" s="197"/>
      <c r="K2" s="197"/>
      <c r="L2" s="198"/>
      <c r="M2" s="197"/>
      <c r="N2" s="197"/>
      <c r="O2" s="198"/>
      <c r="P2" s="197"/>
      <c r="Q2" s="197"/>
      <c r="R2" s="198"/>
      <c r="S2" s="197"/>
      <c r="T2" s="197"/>
      <c r="U2" s="198"/>
      <c r="V2" s="197"/>
      <c r="W2" s="197"/>
      <c r="X2" s="198"/>
      <c r="Y2" s="197"/>
      <c r="Z2" s="197"/>
      <c r="AA2" s="198"/>
      <c r="AB2" s="197"/>
      <c r="AC2" s="197"/>
      <c r="AD2" s="198"/>
      <c r="AE2" s="197"/>
      <c r="AF2" s="197"/>
      <c r="AG2" s="198"/>
      <c r="AH2" s="197"/>
      <c r="AI2" s="197"/>
      <c r="AJ2" s="198"/>
      <c r="AK2" s="198"/>
      <c r="AL2" s="197"/>
      <c r="AM2" s="197"/>
      <c r="AN2" s="198"/>
      <c r="AO2" s="197"/>
      <c r="AP2" s="198"/>
      <c r="AQ2" s="197"/>
      <c r="AR2" s="197"/>
      <c r="AS2" s="198"/>
      <c r="AT2" s="197"/>
      <c r="AU2" s="197"/>
      <c r="AV2" s="198"/>
      <c r="AW2" s="198"/>
      <c r="AX2" s="198"/>
      <c r="AY2" s="198"/>
      <c r="AZ2" s="198"/>
      <c r="BA2" s="198"/>
      <c r="BB2" s="198"/>
      <c r="BC2" s="199"/>
    </row>
    <row r="3" spans="1:55" s="186" customFormat="1" ht="21.75" customHeight="1">
      <c r="A3" s="185"/>
      <c r="B3" s="206" t="str">
        <f>Input!$B$3 &amp;" " &amp;TEXT(Input!$C$3,"dd mmm yyyy")</f>
        <v>Timetable effective 26 Apr 2025</v>
      </c>
      <c r="C3" s="196"/>
      <c r="D3" s="196"/>
      <c r="E3" s="200"/>
      <c r="F3" s="200"/>
      <c r="G3" s="196"/>
      <c r="H3" s="196"/>
      <c r="I3" s="196"/>
      <c r="J3" s="196"/>
      <c r="K3" s="196"/>
      <c r="L3" s="200"/>
      <c r="M3" s="196"/>
      <c r="N3" s="196"/>
      <c r="O3" s="200"/>
      <c r="P3" s="196"/>
      <c r="Q3" s="196"/>
      <c r="R3" s="200"/>
      <c r="S3" s="196"/>
      <c r="T3" s="196"/>
      <c r="U3" s="200"/>
      <c r="V3" s="196"/>
      <c r="W3" s="196"/>
      <c r="X3" s="200"/>
      <c r="Y3" s="196"/>
      <c r="Z3" s="196"/>
      <c r="AA3" s="200"/>
      <c r="AB3" s="196"/>
      <c r="AC3" s="196"/>
      <c r="AD3" s="200"/>
      <c r="AE3" s="196"/>
      <c r="AF3" s="196"/>
      <c r="AG3" s="200"/>
      <c r="AH3" s="196"/>
      <c r="AI3" s="196"/>
      <c r="AJ3" s="200"/>
      <c r="AK3" s="200"/>
      <c r="AL3" s="196"/>
      <c r="AM3" s="196"/>
      <c r="AN3" s="200"/>
      <c r="AO3" s="196"/>
      <c r="AP3" s="200"/>
      <c r="AQ3" s="196"/>
      <c r="AR3" s="196"/>
      <c r="AS3" s="200"/>
      <c r="AT3" s="196"/>
      <c r="AU3" s="196"/>
      <c r="AV3" s="200"/>
      <c r="AW3" s="200"/>
      <c r="AX3" s="200"/>
      <c r="AY3" s="200"/>
      <c r="AZ3" s="200"/>
      <c r="BA3" s="200"/>
      <c r="BB3" s="200"/>
      <c r="BC3" s="201"/>
    </row>
    <row r="4" spans="1:55" s="184" customFormat="1" ht="21.75" customHeight="1" thickBot="1">
      <c r="A4" s="183"/>
      <c r="B4" s="207" t="s">
        <v>73</v>
      </c>
      <c r="C4" s="202"/>
      <c r="D4" s="202"/>
      <c r="E4" s="203"/>
      <c r="F4" s="203"/>
      <c r="G4" s="202"/>
      <c r="H4" s="202"/>
      <c r="I4" s="202"/>
      <c r="J4" s="202"/>
      <c r="K4" s="202"/>
      <c r="L4" s="202"/>
      <c r="M4" s="202"/>
      <c r="N4" s="202"/>
      <c r="O4" s="203"/>
      <c r="P4" s="202"/>
      <c r="Q4" s="202"/>
      <c r="R4" s="203"/>
      <c r="S4" s="202"/>
      <c r="T4" s="202"/>
      <c r="U4" s="203"/>
      <c r="V4" s="202"/>
      <c r="W4" s="202"/>
      <c r="X4" s="203"/>
      <c r="Y4" s="202"/>
      <c r="Z4" s="202"/>
      <c r="AA4" s="203"/>
      <c r="AB4" s="202"/>
      <c r="AC4" s="202"/>
      <c r="AD4" s="203"/>
      <c r="AE4" s="202"/>
      <c r="AF4" s="202"/>
      <c r="AG4" s="203"/>
      <c r="AH4" s="202"/>
      <c r="AI4" s="202"/>
      <c r="AJ4" s="203"/>
      <c r="AK4" s="203"/>
      <c r="AL4" s="202"/>
      <c r="AM4" s="202"/>
      <c r="AN4" s="203"/>
      <c r="AO4" s="202"/>
      <c r="AP4" s="203"/>
      <c r="AQ4" s="202"/>
      <c r="AR4" s="202"/>
      <c r="AS4" s="203"/>
      <c r="AT4" s="202"/>
      <c r="AU4" s="202"/>
      <c r="AV4" s="203"/>
      <c r="AW4" s="203"/>
      <c r="AX4" s="203"/>
      <c r="AY4" s="203"/>
      <c r="AZ4" s="203"/>
      <c r="BA4" s="203"/>
      <c r="BB4" s="203"/>
      <c r="BC4" s="204"/>
    </row>
    <row r="5" spans="1:55" s="187" customFormat="1" ht="18" customHeight="1">
      <c r="A5" s="180"/>
      <c r="AA5" s="182"/>
      <c r="AB5" s="182"/>
      <c r="AC5" s="182"/>
      <c r="AD5" s="182"/>
      <c r="AE5" s="182"/>
      <c r="AF5" s="182"/>
      <c r="AG5" s="182"/>
      <c r="AH5" s="182"/>
      <c r="AI5" s="182"/>
    </row>
    <row r="6" spans="1:55" ht="18" customHeight="1">
      <c r="A6" s="187"/>
      <c r="B6" s="188" t="s">
        <v>22</v>
      </c>
      <c r="C6" s="189">
        <v>0.1875</v>
      </c>
      <c r="D6" s="189">
        <v>0.19791666666666666</v>
      </c>
      <c r="E6" s="189">
        <v>0.20833333333333334</v>
      </c>
      <c r="F6" s="189">
        <v>0.21875</v>
      </c>
      <c r="G6" s="189">
        <v>0.22916666666666666</v>
      </c>
      <c r="H6" s="189">
        <v>0.23958333333333334</v>
      </c>
      <c r="I6" s="189">
        <v>0.25</v>
      </c>
      <c r="J6" s="189">
        <v>0.26041666666666669</v>
      </c>
      <c r="K6" s="189">
        <v>0.27083333333333331</v>
      </c>
      <c r="L6" s="189">
        <v>0.28125</v>
      </c>
      <c r="M6" s="189">
        <v>0.29166666666666669</v>
      </c>
      <c r="N6" s="189">
        <v>0.30208333333333331</v>
      </c>
      <c r="O6" s="189">
        <v>0.3125</v>
      </c>
      <c r="P6" s="189">
        <v>0.32291666666666669</v>
      </c>
      <c r="Q6" s="189">
        <v>0.33333333333333331</v>
      </c>
      <c r="R6" s="189">
        <v>0.34375</v>
      </c>
      <c r="S6" s="189">
        <v>0.35416666666666669</v>
      </c>
      <c r="T6" s="189">
        <v>0.36458333333333331</v>
      </c>
      <c r="U6" s="189">
        <v>0.375</v>
      </c>
      <c r="V6" s="189">
        <v>0.39583333333333331</v>
      </c>
      <c r="W6" s="189">
        <v>0.41666666666666669</v>
      </c>
      <c r="X6" s="189">
        <v>0.4375</v>
      </c>
      <c r="Y6" s="189">
        <v>0.45833333333333331</v>
      </c>
      <c r="Z6" s="189">
        <v>0.47916666666666669</v>
      </c>
      <c r="AA6" s="189">
        <v>0.5</v>
      </c>
      <c r="AB6" s="189">
        <v>0.52083333333333337</v>
      </c>
      <c r="AC6" s="189">
        <v>0.54166666666666663</v>
      </c>
      <c r="AD6" s="189">
        <v>0.5625</v>
      </c>
      <c r="AE6" s="189">
        <v>0.58333333333333337</v>
      </c>
      <c r="AF6" s="189">
        <v>0.60416666666666663</v>
      </c>
      <c r="AG6" s="189">
        <v>0.625</v>
      </c>
      <c r="AH6" s="189">
        <v>0.64583333333333337</v>
      </c>
      <c r="AI6" s="189">
        <v>0.65625</v>
      </c>
      <c r="AJ6" s="189">
        <v>0.66666666666666663</v>
      </c>
      <c r="AK6" s="189">
        <v>0.67708333333333337</v>
      </c>
      <c r="AL6" s="189">
        <v>0.6875</v>
      </c>
      <c r="AM6" s="189">
        <v>0.69791666666666663</v>
      </c>
      <c r="AN6" s="189">
        <v>0.70833333333333337</v>
      </c>
      <c r="AO6" s="189">
        <v>0.71875</v>
      </c>
      <c r="AP6" s="189">
        <v>0.72916666666666663</v>
      </c>
      <c r="AQ6" s="189">
        <v>0.73958333333333337</v>
      </c>
      <c r="AR6" s="189">
        <v>0.75</v>
      </c>
      <c r="AS6" s="189">
        <v>0.77083333333333337</v>
      </c>
      <c r="AT6" s="189">
        <v>0.79166666666666663</v>
      </c>
      <c r="AU6" s="189">
        <v>0.8125</v>
      </c>
      <c r="AV6" s="189">
        <v>0.83333333333333337</v>
      </c>
      <c r="AW6" s="189">
        <v>0.85416666666666663</v>
      </c>
      <c r="AX6" s="189">
        <v>0.875</v>
      </c>
    </row>
    <row r="7" spans="1:55" ht="18" customHeight="1">
      <c r="A7" s="187"/>
      <c r="B7" s="188" t="s">
        <v>7</v>
      </c>
      <c r="C7" s="189">
        <v>0.18819444444444444</v>
      </c>
      <c r="D7" s="189" t="s">
        <v>75</v>
      </c>
      <c r="E7" s="189" t="s">
        <v>107</v>
      </c>
      <c r="F7" s="189" t="s">
        <v>108</v>
      </c>
      <c r="G7" s="189" t="s">
        <v>109</v>
      </c>
      <c r="H7" s="189" t="s">
        <v>110</v>
      </c>
      <c r="I7" s="189" t="s">
        <v>111</v>
      </c>
      <c r="J7" s="189" t="s">
        <v>112</v>
      </c>
      <c r="K7" s="189" t="s">
        <v>113</v>
      </c>
      <c r="L7" s="189" t="s">
        <v>114</v>
      </c>
      <c r="M7" s="189" t="s">
        <v>115</v>
      </c>
      <c r="N7" s="189" t="s">
        <v>116</v>
      </c>
      <c r="O7" s="189" t="s">
        <v>117</v>
      </c>
      <c r="P7" s="189" t="s">
        <v>118</v>
      </c>
      <c r="Q7" s="189" t="s">
        <v>119</v>
      </c>
      <c r="R7" s="189" t="s">
        <v>120</v>
      </c>
      <c r="S7" s="189" t="s">
        <v>121</v>
      </c>
      <c r="T7" s="189" t="s">
        <v>122</v>
      </c>
      <c r="U7" s="189" t="s">
        <v>123</v>
      </c>
      <c r="V7" s="189" t="s">
        <v>124</v>
      </c>
      <c r="W7" s="189" t="s">
        <v>125</v>
      </c>
      <c r="X7" s="189" t="s">
        <v>126</v>
      </c>
      <c r="Y7" s="189" t="s">
        <v>127</v>
      </c>
      <c r="Z7" s="189" t="s">
        <v>128</v>
      </c>
      <c r="AA7" s="189" t="s">
        <v>129</v>
      </c>
      <c r="AB7" s="189" t="s">
        <v>130</v>
      </c>
      <c r="AC7" s="189" t="s">
        <v>131</v>
      </c>
      <c r="AD7" s="189" t="s">
        <v>132</v>
      </c>
      <c r="AE7" s="189" t="s">
        <v>133</v>
      </c>
      <c r="AF7" s="189" t="s">
        <v>134</v>
      </c>
      <c r="AG7" s="189" t="s">
        <v>135</v>
      </c>
      <c r="AH7" s="189" t="s">
        <v>136</v>
      </c>
      <c r="AI7" s="189" t="s">
        <v>137</v>
      </c>
      <c r="AJ7" s="189" t="s">
        <v>138</v>
      </c>
      <c r="AK7" s="189" t="s">
        <v>139</v>
      </c>
      <c r="AL7" s="189" t="s">
        <v>140</v>
      </c>
      <c r="AM7" s="189" t="s">
        <v>141</v>
      </c>
      <c r="AN7" s="189" t="s">
        <v>142</v>
      </c>
      <c r="AO7" s="189" t="s">
        <v>143</v>
      </c>
      <c r="AP7" s="189" t="s">
        <v>144</v>
      </c>
      <c r="AQ7" s="189" t="s">
        <v>145</v>
      </c>
      <c r="AR7" s="189" t="s">
        <v>146</v>
      </c>
      <c r="AS7" s="189" t="s">
        <v>147</v>
      </c>
      <c r="AT7" s="189" t="s">
        <v>148</v>
      </c>
      <c r="AU7" s="189" t="s">
        <v>149</v>
      </c>
      <c r="AV7" s="189" t="s">
        <v>150</v>
      </c>
      <c r="AW7" s="189" t="s">
        <v>151</v>
      </c>
      <c r="AX7" s="189" t="s">
        <v>152</v>
      </c>
    </row>
    <row r="8" spans="1:55" ht="18" customHeight="1">
      <c r="A8" s="187"/>
      <c r="B8" s="188" t="s">
        <v>11</v>
      </c>
      <c r="C8" s="189">
        <v>0.18958333333333333</v>
      </c>
      <c r="D8" s="189" t="s">
        <v>76</v>
      </c>
      <c r="E8" s="189" t="s">
        <v>153</v>
      </c>
      <c r="F8" s="189" t="s">
        <v>154</v>
      </c>
      <c r="G8" s="189" t="s">
        <v>155</v>
      </c>
      <c r="H8" s="189" t="s">
        <v>156</v>
      </c>
      <c r="I8" s="189" t="s">
        <v>157</v>
      </c>
      <c r="J8" s="189" t="s">
        <v>158</v>
      </c>
      <c r="K8" s="189" t="s">
        <v>159</v>
      </c>
      <c r="L8" s="189" t="s">
        <v>160</v>
      </c>
      <c r="M8" s="189" t="s">
        <v>161</v>
      </c>
      <c r="N8" s="189" t="s">
        <v>162</v>
      </c>
      <c r="O8" s="189" t="s">
        <v>163</v>
      </c>
      <c r="P8" s="189" t="s">
        <v>164</v>
      </c>
      <c r="Q8" s="189" t="s">
        <v>165</v>
      </c>
      <c r="R8" s="189" t="s">
        <v>166</v>
      </c>
      <c r="S8" s="189" t="s">
        <v>167</v>
      </c>
      <c r="T8" s="189" t="s">
        <v>168</v>
      </c>
      <c r="U8" s="189" t="s">
        <v>169</v>
      </c>
      <c r="V8" s="189" t="s">
        <v>170</v>
      </c>
      <c r="W8" s="189" t="s">
        <v>171</v>
      </c>
      <c r="X8" s="189" t="s">
        <v>172</v>
      </c>
      <c r="Y8" s="189" t="s">
        <v>173</v>
      </c>
      <c r="Z8" s="189" t="s">
        <v>174</v>
      </c>
      <c r="AA8" s="189" t="s">
        <v>175</v>
      </c>
      <c r="AB8" s="189" t="s">
        <v>176</v>
      </c>
      <c r="AC8" s="189" t="s">
        <v>177</v>
      </c>
      <c r="AD8" s="189" t="s">
        <v>178</v>
      </c>
      <c r="AE8" s="189" t="s">
        <v>179</v>
      </c>
      <c r="AF8" s="189" t="s">
        <v>180</v>
      </c>
      <c r="AG8" s="189" t="s">
        <v>181</v>
      </c>
      <c r="AH8" s="189" t="s">
        <v>182</v>
      </c>
      <c r="AI8" s="189" t="s">
        <v>183</v>
      </c>
      <c r="AJ8" s="189" t="s">
        <v>184</v>
      </c>
      <c r="AK8" s="189" t="s">
        <v>185</v>
      </c>
      <c r="AL8" s="189" t="s">
        <v>186</v>
      </c>
      <c r="AM8" s="189" t="s">
        <v>187</v>
      </c>
      <c r="AN8" s="189" t="s">
        <v>188</v>
      </c>
      <c r="AO8" s="189" t="s">
        <v>189</v>
      </c>
      <c r="AP8" s="189" t="s">
        <v>190</v>
      </c>
      <c r="AQ8" s="189" t="s">
        <v>191</v>
      </c>
      <c r="AR8" s="189" t="s">
        <v>192</v>
      </c>
      <c r="AS8" s="189" t="s">
        <v>193</v>
      </c>
      <c r="AT8" s="189" t="s">
        <v>194</v>
      </c>
      <c r="AU8" s="189" t="s">
        <v>195</v>
      </c>
      <c r="AV8" s="189" t="s">
        <v>196</v>
      </c>
      <c r="AW8" s="189" t="s">
        <v>197</v>
      </c>
      <c r="AX8" s="189" t="s">
        <v>198</v>
      </c>
    </row>
    <row r="9" spans="1:55" ht="18" customHeight="1">
      <c r="A9" s="187"/>
      <c r="B9" s="188" t="s">
        <v>15</v>
      </c>
      <c r="C9" s="189">
        <v>0.19097222222222221</v>
      </c>
      <c r="D9" s="189" t="s">
        <v>77</v>
      </c>
      <c r="E9" s="189" t="s">
        <v>199</v>
      </c>
      <c r="F9" s="189" t="s">
        <v>200</v>
      </c>
      <c r="G9" s="189" t="s">
        <v>201</v>
      </c>
      <c r="H9" s="189" t="s">
        <v>202</v>
      </c>
      <c r="I9" s="189" t="s">
        <v>203</v>
      </c>
      <c r="J9" s="189" t="s">
        <v>204</v>
      </c>
      <c r="K9" s="189" t="s">
        <v>205</v>
      </c>
      <c r="L9" s="189" t="s">
        <v>206</v>
      </c>
      <c r="M9" s="189" t="s">
        <v>207</v>
      </c>
      <c r="N9" s="189" t="s">
        <v>208</v>
      </c>
      <c r="O9" s="189" t="s">
        <v>209</v>
      </c>
      <c r="P9" s="189" t="s">
        <v>210</v>
      </c>
      <c r="Q9" s="189" t="s">
        <v>211</v>
      </c>
      <c r="R9" s="189" t="s">
        <v>212</v>
      </c>
      <c r="S9" s="189" t="s">
        <v>213</v>
      </c>
      <c r="T9" s="189" t="s">
        <v>214</v>
      </c>
      <c r="U9" s="189" t="s">
        <v>215</v>
      </c>
      <c r="V9" s="189" t="s">
        <v>216</v>
      </c>
      <c r="W9" s="189" t="s">
        <v>217</v>
      </c>
      <c r="X9" s="189" t="s">
        <v>218</v>
      </c>
      <c r="Y9" s="189" t="s">
        <v>219</v>
      </c>
      <c r="Z9" s="189" t="s">
        <v>220</v>
      </c>
      <c r="AA9" s="189" t="s">
        <v>221</v>
      </c>
      <c r="AB9" s="189" t="s">
        <v>222</v>
      </c>
      <c r="AC9" s="189" t="s">
        <v>223</v>
      </c>
      <c r="AD9" s="189" t="s">
        <v>224</v>
      </c>
      <c r="AE9" s="189" t="s">
        <v>225</v>
      </c>
      <c r="AF9" s="189" t="s">
        <v>226</v>
      </c>
      <c r="AG9" s="189" t="s">
        <v>227</v>
      </c>
      <c r="AH9" s="189" t="s">
        <v>228</v>
      </c>
      <c r="AI9" s="189" t="s">
        <v>229</v>
      </c>
      <c r="AJ9" s="189" t="s">
        <v>230</v>
      </c>
      <c r="AK9" s="189" t="s">
        <v>231</v>
      </c>
      <c r="AL9" s="189" t="s">
        <v>232</v>
      </c>
      <c r="AM9" s="189" t="s">
        <v>233</v>
      </c>
      <c r="AN9" s="189" t="s">
        <v>234</v>
      </c>
      <c r="AO9" s="189" t="s">
        <v>235</v>
      </c>
      <c r="AP9" s="189" t="s">
        <v>236</v>
      </c>
      <c r="AQ9" s="189" t="s">
        <v>237</v>
      </c>
      <c r="AR9" s="189" t="s">
        <v>238</v>
      </c>
      <c r="AS9" s="189" t="s">
        <v>239</v>
      </c>
      <c r="AT9" s="189" t="s">
        <v>240</v>
      </c>
      <c r="AU9" s="189" t="s">
        <v>241</v>
      </c>
      <c r="AV9" s="189" t="s">
        <v>242</v>
      </c>
      <c r="AW9" s="189" t="s">
        <v>243</v>
      </c>
      <c r="AX9" s="189" t="s">
        <v>244</v>
      </c>
    </row>
    <row r="10" spans="1:55" ht="18" customHeight="1">
      <c r="A10" s="187"/>
      <c r="B10" s="188" t="s">
        <v>14</v>
      </c>
      <c r="C10" s="189">
        <v>0.19166666666666668</v>
      </c>
      <c r="D10" s="189" t="s">
        <v>78</v>
      </c>
      <c r="E10" s="189" t="s">
        <v>245</v>
      </c>
      <c r="F10" s="189" t="s">
        <v>246</v>
      </c>
      <c r="G10" s="189" t="s">
        <v>247</v>
      </c>
      <c r="H10" s="189" t="s">
        <v>248</v>
      </c>
      <c r="I10" s="189" t="s">
        <v>249</v>
      </c>
      <c r="J10" s="189" t="s">
        <v>250</v>
      </c>
      <c r="K10" s="189" t="s">
        <v>251</v>
      </c>
      <c r="L10" s="189" t="s">
        <v>252</v>
      </c>
      <c r="M10" s="189" t="s">
        <v>253</v>
      </c>
      <c r="N10" s="189" t="s">
        <v>254</v>
      </c>
      <c r="O10" s="189" t="s">
        <v>255</v>
      </c>
      <c r="P10" s="189" t="s">
        <v>256</v>
      </c>
      <c r="Q10" s="189" t="s">
        <v>257</v>
      </c>
      <c r="R10" s="189" t="s">
        <v>258</v>
      </c>
      <c r="S10" s="189" t="s">
        <v>259</v>
      </c>
      <c r="T10" s="189" t="s">
        <v>260</v>
      </c>
      <c r="U10" s="189" t="s">
        <v>261</v>
      </c>
      <c r="V10" s="189" t="s">
        <v>262</v>
      </c>
      <c r="W10" s="189" t="s">
        <v>263</v>
      </c>
      <c r="X10" s="189" t="s">
        <v>264</v>
      </c>
      <c r="Y10" s="189" t="s">
        <v>265</v>
      </c>
      <c r="Z10" s="189" t="s">
        <v>266</v>
      </c>
      <c r="AA10" s="189" t="s">
        <v>267</v>
      </c>
      <c r="AB10" s="189" t="s">
        <v>268</v>
      </c>
      <c r="AC10" s="189" t="s">
        <v>269</v>
      </c>
      <c r="AD10" s="189" t="s">
        <v>270</v>
      </c>
      <c r="AE10" s="189" t="s">
        <v>271</v>
      </c>
      <c r="AF10" s="189" t="s">
        <v>272</v>
      </c>
      <c r="AG10" s="189" t="s">
        <v>273</v>
      </c>
      <c r="AH10" s="189" t="s">
        <v>274</v>
      </c>
      <c r="AI10" s="189" t="s">
        <v>275</v>
      </c>
      <c r="AJ10" s="189" t="s">
        <v>276</v>
      </c>
      <c r="AK10" s="189" t="s">
        <v>277</v>
      </c>
      <c r="AL10" s="189" t="s">
        <v>278</v>
      </c>
      <c r="AM10" s="189" t="s">
        <v>279</v>
      </c>
      <c r="AN10" s="189" t="s">
        <v>280</v>
      </c>
      <c r="AO10" s="189" t="s">
        <v>281</v>
      </c>
      <c r="AP10" s="189" t="s">
        <v>282</v>
      </c>
      <c r="AQ10" s="189" t="s">
        <v>283</v>
      </c>
      <c r="AR10" s="189" t="s">
        <v>284</v>
      </c>
      <c r="AS10" s="189" t="s">
        <v>285</v>
      </c>
      <c r="AT10" s="189" t="s">
        <v>286</v>
      </c>
      <c r="AU10" s="189" t="s">
        <v>287</v>
      </c>
      <c r="AV10" s="189" t="s">
        <v>288</v>
      </c>
      <c r="AW10" s="189" t="s">
        <v>289</v>
      </c>
      <c r="AX10" s="189" t="s">
        <v>290</v>
      </c>
    </row>
    <row r="11" spans="1:55" ht="18" customHeight="1">
      <c r="A11" s="187"/>
      <c r="B11" s="188" t="s">
        <v>6</v>
      </c>
      <c r="C11" s="189">
        <v>0.19305555555555556</v>
      </c>
      <c r="D11" s="189" t="s">
        <v>291</v>
      </c>
      <c r="E11" s="189" t="s">
        <v>292</v>
      </c>
      <c r="F11" s="189" t="s">
        <v>293</v>
      </c>
      <c r="G11" s="189" t="s">
        <v>294</v>
      </c>
      <c r="H11" s="189" t="s">
        <v>295</v>
      </c>
      <c r="I11" s="189" t="s">
        <v>296</v>
      </c>
      <c r="J11" s="189" t="s">
        <v>297</v>
      </c>
      <c r="K11" s="189" t="s">
        <v>298</v>
      </c>
      <c r="L11" s="189" t="s">
        <v>299</v>
      </c>
      <c r="M11" s="189" t="s">
        <v>300</v>
      </c>
      <c r="N11" s="189" t="s">
        <v>301</v>
      </c>
      <c r="O11" s="189" t="s">
        <v>302</v>
      </c>
      <c r="P11" s="189" t="s">
        <v>303</v>
      </c>
      <c r="Q11" s="189" t="s">
        <v>304</v>
      </c>
      <c r="R11" s="189" t="s">
        <v>305</v>
      </c>
      <c r="S11" s="189" t="s">
        <v>306</v>
      </c>
      <c r="T11" s="189" t="s">
        <v>307</v>
      </c>
      <c r="U11" s="189" t="s">
        <v>308</v>
      </c>
      <c r="V11" s="189" t="s">
        <v>309</v>
      </c>
      <c r="W11" s="189" t="s">
        <v>310</v>
      </c>
      <c r="X11" s="189" t="s">
        <v>311</v>
      </c>
      <c r="Y11" s="189" t="s">
        <v>312</v>
      </c>
      <c r="Z11" s="189" t="s">
        <v>313</v>
      </c>
      <c r="AA11" s="189" t="s">
        <v>314</v>
      </c>
      <c r="AB11" s="189" t="s">
        <v>315</v>
      </c>
      <c r="AC11" s="189" t="s">
        <v>316</v>
      </c>
      <c r="AD11" s="189" t="s">
        <v>317</v>
      </c>
      <c r="AE11" s="189" t="s">
        <v>318</v>
      </c>
      <c r="AF11" s="189" t="s">
        <v>319</v>
      </c>
      <c r="AG11" s="189" t="s">
        <v>320</v>
      </c>
      <c r="AH11" s="189" t="s">
        <v>321</v>
      </c>
      <c r="AI11" s="189" t="s">
        <v>322</v>
      </c>
      <c r="AJ11" s="189" t="s">
        <v>323</v>
      </c>
      <c r="AK11" s="189" t="s">
        <v>324</v>
      </c>
      <c r="AL11" s="189" t="s">
        <v>325</v>
      </c>
      <c r="AM11" s="189" t="s">
        <v>326</v>
      </c>
      <c r="AN11" s="189" t="s">
        <v>327</v>
      </c>
      <c r="AO11" s="189" t="s">
        <v>328</v>
      </c>
      <c r="AP11" s="189" t="s">
        <v>329</v>
      </c>
      <c r="AQ11" s="189" t="s">
        <v>330</v>
      </c>
      <c r="AR11" s="189" t="s">
        <v>331</v>
      </c>
      <c r="AS11" s="189" t="s">
        <v>332</v>
      </c>
      <c r="AT11" s="189" t="s">
        <v>333</v>
      </c>
      <c r="AU11" s="189" t="s">
        <v>334</v>
      </c>
      <c r="AV11" s="189" t="s">
        <v>335</v>
      </c>
      <c r="AW11" s="189" t="s">
        <v>336</v>
      </c>
      <c r="AX11" s="189" t="s">
        <v>337</v>
      </c>
    </row>
    <row r="12" spans="1:55" ht="18" customHeight="1">
      <c r="A12" s="187"/>
      <c r="B12" s="188" t="s">
        <v>13</v>
      </c>
      <c r="C12" s="189">
        <v>0.19375000000000001</v>
      </c>
      <c r="D12" s="189" t="s">
        <v>338</v>
      </c>
      <c r="E12" s="189" t="s">
        <v>339</v>
      </c>
      <c r="F12" s="189" t="s">
        <v>340</v>
      </c>
      <c r="G12" s="189" t="s">
        <v>341</v>
      </c>
      <c r="H12" s="189" t="s">
        <v>342</v>
      </c>
      <c r="I12" s="189" t="s">
        <v>343</v>
      </c>
      <c r="J12" s="189" t="s">
        <v>344</v>
      </c>
      <c r="K12" s="189" t="s">
        <v>345</v>
      </c>
      <c r="L12" s="189" t="s">
        <v>346</v>
      </c>
      <c r="M12" s="189" t="s">
        <v>347</v>
      </c>
      <c r="N12" s="189" t="s">
        <v>348</v>
      </c>
      <c r="O12" s="189" t="s">
        <v>349</v>
      </c>
      <c r="P12" s="189" t="s">
        <v>350</v>
      </c>
      <c r="Q12" s="189" t="s">
        <v>351</v>
      </c>
      <c r="R12" s="189" t="s">
        <v>352</v>
      </c>
      <c r="S12" s="189" t="s">
        <v>353</v>
      </c>
      <c r="T12" s="189" t="s">
        <v>354</v>
      </c>
      <c r="U12" s="189" t="s">
        <v>355</v>
      </c>
      <c r="V12" s="189" t="s">
        <v>356</v>
      </c>
      <c r="W12" s="189" t="s">
        <v>357</v>
      </c>
      <c r="X12" s="189" t="s">
        <v>358</v>
      </c>
      <c r="Y12" s="189" t="s">
        <v>359</v>
      </c>
      <c r="Z12" s="189" t="s">
        <v>360</v>
      </c>
      <c r="AA12" s="189" t="s">
        <v>361</v>
      </c>
      <c r="AB12" s="189" t="s">
        <v>362</v>
      </c>
      <c r="AC12" s="189" t="s">
        <v>363</v>
      </c>
      <c r="AD12" s="189" t="s">
        <v>364</v>
      </c>
      <c r="AE12" s="189" t="s">
        <v>365</v>
      </c>
      <c r="AF12" s="189" t="s">
        <v>366</v>
      </c>
      <c r="AG12" s="189" t="s">
        <v>367</v>
      </c>
      <c r="AH12" s="189" t="s">
        <v>368</v>
      </c>
      <c r="AI12" s="189" t="s">
        <v>369</v>
      </c>
      <c r="AJ12" s="189" t="s">
        <v>370</v>
      </c>
      <c r="AK12" s="189" t="s">
        <v>371</v>
      </c>
      <c r="AL12" s="189" t="s">
        <v>372</v>
      </c>
      <c r="AM12" s="189" t="s">
        <v>373</v>
      </c>
      <c r="AN12" s="189" t="s">
        <v>374</v>
      </c>
      <c r="AO12" s="189" t="s">
        <v>375</v>
      </c>
      <c r="AP12" s="189" t="s">
        <v>376</v>
      </c>
      <c r="AQ12" s="189" t="s">
        <v>377</v>
      </c>
      <c r="AR12" s="189" t="s">
        <v>378</v>
      </c>
      <c r="AS12" s="189" t="s">
        <v>379</v>
      </c>
      <c r="AT12" s="189" t="s">
        <v>380</v>
      </c>
      <c r="AU12" s="189" t="s">
        <v>381</v>
      </c>
      <c r="AV12" s="189" t="s">
        <v>382</v>
      </c>
      <c r="AW12" s="189" t="s">
        <v>383</v>
      </c>
      <c r="AX12" s="189" t="s">
        <v>384</v>
      </c>
    </row>
    <row r="13" spans="1:55" ht="18" customHeight="1">
      <c r="A13" s="187"/>
      <c r="B13" s="188" t="s">
        <v>5</v>
      </c>
      <c r="C13" s="189">
        <v>0.19513888888888889</v>
      </c>
      <c r="D13" s="189" t="s">
        <v>385</v>
      </c>
      <c r="E13" s="189" t="s">
        <v>386</v>
      </c>
      <c r="F13" s="189" t="s">
        <v>387</v>
      </c>
      <c r="G13" s="189" t="s">
        <v>388</v>
      </c>
      <c r="H13" s="189" t="s">
        <v>389</v>
      </c>
      <c r="I13" s="189" t="s">
        <v>390</v>
      </c>
      <c r="J13" s="189" t="s">
        <v>391</v>
      </c>
      <c r="K13" s="189" t="s">
        <v>392</v>
      </c>
      <c r="L13" s="189" t="s">
        <v>393</v>
      </c>
      <c r="M13" s="189" t="s">
        <v>394</v>
      </c>
      <c r="N13" s="189" t="s">
        <v>395</v>
      </c>
      <c r="O13" s="189" t="s">
        <v>396</v>
      </c>
      <c r="P13" s="189" t="s">
        <v>397</v>
      </c>
      <c r="Q13" s="189" t="s">
        <v>398</v>
      </c>
      <c r="R13" s="189" t="s">
        <v>399</v>
      </c>
      <c r="S13" s="189" t="s">
        <v>400</v>
      </c>
      <c r="T13" s="189" t="s">
        <v>401</v>
      </c>
      <c r="U13" s="189" t="s">
        <v>402</v>
      </c>
      <c r="V13" s="189" t="s">
        <v>403</v>
      </c>
      <c r="W13" s="189" t="s">
        <v>404</v>
      </c>
      <c r="X13" s="189" t="s">
        <v>405</v>
      </c>
      <c r="Y13" s="189" t="s">
        <v>406</v>
      </c>
      <c r="Z13" s="189" t="s">
        <v>407</v>
      </c>
      <c r="AA13" s="189" t="s">
        <v>408</v>
      </c>
      <c r="AB13" s="189" t="s">
        <v>409</v>
      </c>
      <c r="AC13" s="189" t="s">
        <v>410</v>
      </c>
      <c r="AD13" s="189" t="s">
        <v>411</v>
      </c>
      <c r="AE13" s="189" t="s">
        <v>412</v>
      </c>
      <c r="AF13" s="189" t="s">
        <v>413</v>
      </c>
      <c r="AG13" s="189" t="s">
        <v>414</v>
      </c>
      <c r="AH13" s="189" t="s">
        <v>415</v>
      </c>
      <c r="AI13" s="189" t="s">
        <v>416</v>
      </c>
      <c r="AJ13" s="189" t="s">
        <v>417</v>
      </c>
      <c r="AK13" s="189" t="s">
        <v>418</v>
      </c>
      <c r="AL13" s="189" t="s">
        <v>419</v>
      </c>
      <c r="AM13" s="189" t="s">
        <v>420</v>
      </c>
      <c r="AN13" s="189" t="s">
        <v>421</v>
      </c>
      <c r="AO13" s="189" t="s">
        <v>422</v>
      </c>
      <c r="AP13" s="189" t="s">
        <v>423</v>
      </c>
      <c r="AQ13" s="189" t="s">
        <v>424</v>
      </c>
      <c r="AR13" s="189" t="s">
        <v>425</v>
      </c>
      <c r="AS13" s="189" t="s">
        <v>426</v>
      </c>
      <c r="AT13" s="189" t="s">
        <v>427</v>
      </c>
      <c r="AU13" s="189" t="s">
        <v>428</v>
      </c>
      <c r="AV13" s="189" t="s">
        <v>429</v>
      </c>
      <c r="AW13" s="189" t="s">
        <v>430</v>
      </c>
      <c r="AX13" s="189" t="s">
        <v>431</v>
      </c>
    </row>
    <row r="14" spans="1:55" ht="18" customHeight="1">
      <c r="A14" s="187"/>
      <c r="B14" s="188" t="s">
        <v>23</v>
      </c>
      <c r="C14" s="189">
        <v>0.19583333333333333</v>
      </c>
      <c r="D14" s="189" t="s">
        <v>432</v>
      </c>
      <c r="E14" s="189" t="s">
        <v>433</v>
      </c>
      <c r="F14" s="189" t="s">
        <v>434</v>
      </c>
      <c r="G14" s="189" t="s">
        <v>435</v>
      </c>
      <c r="H14" s="189" t="s">
        <v>436</v>
      </c>
      <c r="I14" s="189" t="s">
        <v>437</v>
      </c>
      <c r="J14" s="189" t="s">
        <v>438</v>
      </c>
      <c r="K14" s="189" t="s">
        <v>439</v>
      </c>
      <c r="L14" s="189" t="s">
        <v>440</v>
      </c>
      <c r="M14" s="189" t="s">
        <v>441</v>
      </c>
      <c r="N14" s="189" t="s">
        <v>442</v>
      </c>
      <c r="O14" s="189" t="s">
        <v>443</v>
      </c>
      <c r="P14" s="189" t="s">
        <v>444</v>
      </c>
      <c r="Q14" s="189" t="s">
        <v>445</v>
      </c>
      <c r="R14" s="189" t="s">
        <v>446</v>
      </c>
      <c r="S14" s="189" t="s">
        <v>447</v>
      </c>
      <c r="T14" s="189" t="s">
        <v>448</v>
      </c>
      <c r="U14" s="189" t="s">
        <v>449</v>
      </c>
      <c r="V14" s="189" t="s">
        <v>450</v>
      </c>
      <c r="W14" s="189" t="s">
        <v>451</v>
      </c>
      <c r="X14" s="189" t="s">
        <v>452</v>
      </c>
      <c r="Y14" s="189" t="s">
        <v>453</v>
      </c>
      <c r="Z14" s="189" t="s">
        <v>454</v>
      </c>
      <c r="AA14" s="189" t="s">
        <v>455</v>
      </c>
      <c r="AB14" s="189" t="s">
        <v>456</v>
      </c>
      <c r="AC14" s="189" t="s">
        <v>457</v>
      </c>
      <c r="AD14" s="189" t="s">
        <v>458</v>
      </c>
      <c r="AE14" s="189" t="s">
        <v>459</v>
      </c>
      <c r="AF14" s="189" t="s">
        <v>460</v>
      </c>
      <c r="AG14" s="189" t="s">
        <v>461</v>
      </c>
      <c r="AH14" s="189" t="s">
        <v>462</v>
      </c>
      <c r="AI14" s="189" t="s">
        <v>463</v>
      </c>
      <c r="AJ14" s="189" t="s">
        <v>464</v>
      </c>
      <c r="AK14" s="189" t="s">
        <v>465</v>
      </c>
      <c r="AL14" s="189" t="s">
        <v>466</v>
      </c>
      <c r="AM14" s="189" t="s">
        <v>467</v>
      </c>
      <c r="AN14" s="189" t="s">
        <v>468</v>
      </c>
      <c r="AO14" s="189" t="s">
        <v>469</v>
      </c>
      <c r="AP14" s="189" t="s">
        <v>470</v>
      </c>
      <c r="AQ14" s="189" t="s">
        <v>471</v>
      </c>
      <c r="AR14" s="189" t="s">
        <v>472</v>
      </c>
      <c r="AS14" s="189" t="s">
        <v>473</v>
      </c>
      <c r="AT14" s="189" t="s">
        <v>474</v>
      </c>
      <c r="AU14" s="189" t="s">
        <v>475</v>
      </c>
      <c r="AV14" s="189" t="s">
        <v>476</v>
      </c>
      <c r="AW14" s="189" t="s">
        <v>477</v>
      </c>
      <c r="AX14" s="189" t="s">
        <v>478</v>
      </c>
    </row>
    <row r="15" spans="1:55" ht="18" customHeight="1">
      <c r="A15" s="187"/>
      <c r="B15" s="188" t="s">
        <v>24</v>
      </c>
      <c r="C15" s="189">
        <v>0.19652777777777777</v>
      </c>
      <c r="D15" s="189" t="s">
        <v>479</v>
      </c>
      <c r="E15" s="189" t="s">
        <v>480</v>
      </c>
      <c r="F15" s="189" t="s">
        <v>481</v>
      </c>
      <c r="G15" s="189" t="s">
        <v>482</v>
      </c>
      <c r="H15" s="189" t="s">
        <v>483</v>
      </c>
      <c r="I15" s="189" t="s">
        <v>484</v>
      </c>
      <c r="J15" s="189" t="s">
        <v>485</v>
      </c>
      <c r="K15" s="189" t="s">
        <v>486</v>
      </c>
      <c r="L15" s="189" t="s">
        <v>487</v>
      </c>
      <c r="M15" s="189" t="s">
        <v>488</v>
      </c>
      <c r="N15" s="189" t="s">
        <v>489</v>
      </c>
      <c r="O15" s="189" t="s">
        <v>490</v>
      </c>
      <c r="P15" s="189" t="s">
        <v>491</v>
      </c>
      <c r="Q15" s="189" t="s">
        <v>492</v>
      </c>
      <c r="R15" s="189" t="s">
        <v>493</v>
      </c>
      <c r="S15" s="189" t="s">
        <v>494</v>
      </c>
      <c r="T15" s="189" t="s">
        <v>495</v>
      </c>
      <c r="U15" s="189" t="s">
        <v>496</v>
      </c>
      <c r="V15" s="189" t="s">
        <v>497</v>
      </c>
      <c r="W15" s="189" t="s">
        <v>498</v>
      </c>
      <c r="X15" s="189" t="s">
        <v>499</v>
      </c>
      <c r="Y15" s="189" t="s">
        <v>500</v>
      </c>
      <c r="Z15" s="189" t="s">
        <v>501</v>
      </c>
      <c r="AA15" s="189" t="s">
        <v>502</v>
      </c>
      <c r="AB15" s="189" t="s">
        <v>503</v>
      </c>
      <c r="AC15" s="189" t="s">
        <v>504</v>
      </c>
      <c r="AD15" s="189" t="s">
        <v>505</v>
      </c>
      <c r="AE15" s="189" t="s">
        <v>506</v>
      </c>
      <c r="AF15" s="189" t="s">
        <v>507</v>
      </c>
      <c r="AG15" s="189" t="s">
        <v>508</v>
      </c>
      <c r="AH15" s="189" t="s">
        <v>509</v>
      </c>
      <c r="AI15" s="189" t="s">
        <v>510</v>
      </c>
      <c r="AJ15" s="189" t="s">
        <v>511</v>
      </c>
      <c r="AK15" s="189" t="s">
        <v>512</v>
      </c>
      <c r="AL15" s="189" t="s">
        <v>513</v>
      </c>
      <c r="AM15" s="189" t="s">
        <v>514</v>
      </c>
      <c r="AN15" s="189" t="s">
        <v>515</v>
      </c>
      <c r="AO15" s="189" t="s">
        <v>516</v>
      </c>
      <c r="AP15" s="189" t="s">
        <v>517</v>
      </c>
      <c r="AQ15" s="189" t="s">
        <v>518</v>
      </c>
      <c r="AR15" s="189" t="s">
        <v>519</v>
      </c>
      <c r="AS15" s="189" t="s">
        <v>520</v>
      </c>
      <c r="AT15" s="189" t="s">
        <v>521</v>
      </c>
      <c r="AU15" s="189" t="s">
        <v>522</v>
      </c>
      <c r="AV15" s="189" t="s">
        <v>523</v>
      </c>
      <c r="AW15" s="189" t="s">
        <v>524</v>
      </c>
      <c r="AX15" s="189" t="s">
        <v>525</v>
      </c>
    </row>
    <row r="16" spans="1:55" ht="18" customHeight="1">
      <c r="A16" s="187"/>
      <c r="B16" s="188" t="s">
        <v>25</v>
      </c>
      <c r="C16" s="189">
        <v>0.19722222222222222</v>
      </c>
      <c r="D16" s="189" t="s">
        <v>526</v>
      </c>
      <c r="E16" s="189" t="s">
        <v>527</v>
      </c>
      <c r="F16" s="189" t="s">
        <v>528</v>
      </c>
      <c r="G16" s="189" t="s">
        <v>529</v>
      </c>
      <c r="H16" s="189" t="s">
        <v>530</v>
      </c>
      <c r="I16" s="189" t="s">
        <v>531</v>
      </c>
      <c r="J16" s="189" t="s">
        <v>532</v>
      </c>
      <c r="K16" s="189" t="s">
        <v>533</v>
      </c>
      <c r="L16" s="189" t="s">
        <v>534</v>
      </c>
      <c r="M16" s="189" t="s">
        <v>535</v>
      </c>
      <c r="N16" s="189" t="s">
        <v>536</v>
      </c>
      <c r="O16" s="189" t="s">
        <v>537</v>
      </c>
      <c r="P16" s="189" t="s">
        <v>538</v>
      </c>
      <c r="Q16" s="189" t="s">
        <v>539</v>
      </c>
      <c r="R16" s="189" t="s">
        <v>540</v>
      </c>
      <c r="S16" s="189" t="s">
        <v>541</v>
      </c>
      <c r="T16" s="189" t="s">
        <v>542</v>
      </c>
      <c r="U16" s="189" t="s">
        <v>543</v>
      </c>
      <c r="V16" s="189" t="s">
        <v>544</v>
      </c>
      <c r="W16" s="189" t="s">
        <v>545</v>
      </c>
      <c r="X16" s="189" t="s">
        <v>546</v>
      </c>
      <c r="Y16" s="189" t="s">
        <v>547</v>
      </c>
      <c r="Z16" s="189" t="s">
        <v>548</v>
      </c>
      <c r="AA16" s="189" t="s">
        <v>549</v>
      </c>
      <c r="AB16" s="189" t="s">
        <v>550</v>
      </c>
      <c r="AC16" s="189" t="s">
        <v>551</v>
      </c>
      <c r="AD16" s="189" t="s">
        <v>552</v>
      </c>
      <c r="AE16" s="189" t="s">
        <v>553</v>
      </c>
      <c r="AF16" s="189" t="s">
        <v>554</v>
      </c>
      <c r="AG16" s="189" t="s">
        <v>555</v>
      </c>
      <c r="AH16" s="189" t="s">
        <v>556</v>
      </c>
      <c r="AI16" s="189" t="s">
        <v>557</v>
      </c>
      <c r="AJ16" s="189" t="s">
        <v>558</v>
      </c>
      <c r="AK16" s="189" t="s">
        <v>559</v>
      </c>
      <c r="AL16" s="189" t="s">
        <v>560</v>
      </c>
      <c r="AM16" s="189" t="s">
        <v>561</v>
      </c>
      <c r="AN16" s="189" t="s">
        <v>562</v>
      </c>
      <c r="AO16" s="189" t="s">
        <v>563</v>
      </c>
      <c r="AP16" s="189" t="s">
        <v>564</v>
      </c>
      <c r="AQ16" s="189" t="s">
        <v>565</v>
      </c>
      <c r="AR16" s="189" t="s">
        <v>566</v>
      </c>
      <c r="AS16" s="189" t="s">
        <v>567</v>
      </c>
      <c r="AT16" s="189" t="s">
        <v>568</v>
      </c>
      <c r="AU16" s="189" t="s">
        <v>569</v>
      </c>
      <c r="AV16" s="189" t="s">
        <v>570</v>
      </c>
      <c r="AW16" s="189" t="s">
        <v>571</v>
      </c>
      <c r="AX16" s="189" t="s">
        <v>572</v>
      </c>
    </row>
    <row r="17" spans="1:51" ht="18" customHeight="1">
      <c r="A17" s="187"/>
      <c r="B17" s="188" t="s">
        <v>26</v>
      </c>
      <c r="C17" s="189">
        <v>0.19791666666666666</v>
      </c>
      <c r="D17" s="189" t="s">
        <v>79</v>
      </c>
      <c r="E17" s="189" t="s">
        <v>80</v>
      </c>
      <c r="F17" s="189" t="s">
        <v>81</v>
      </c>
      <c r="G17" s="189" t="s">
        <v>82</v>
      </c>
      <c r="H17" s="189" t="s">
        <v>83</v>
      </c>
      <c r="I17" s="189" t="s">
        <v>84</v>
      </c>
      <c r="J17" s="189" t="s">
        <v>85</v>
      </c>
      <c r="K17" s="189" t="s">
        <v>86</v>
      </c>
      <c r="L17" s="189" t="s">
        <v>87</v>
      </c>
      <c r="M17" s="189" t="s">
        <v>88</v>
      </c>
      <c r="N17" s="189" t="s">
        <v>89</v>
      </c>
      <c r="O17" s="189" t="s">
        <v>90</v>
      </c>
      <c r="P17" s="189" t="s">
        <v>91</v>
      </c>
      <c r="Q17" s="189" t="s">
        <v>92</v>
      </c>
      <c r="R17" s="189" t="s">
        <v>93</v>
      </c>
      <c r="S17" s="189" t="s">
        <v>94</v>
      </c>
      <c r="T17" s="189" t="s">
        <v>95</v>
      </c>
      <c r="U17" s="189" t="s">
        <v>573</v>
      </c>
      <c r="V17" s="189" t="s">
        <v>574</v>
      </c>
      <c r="W17" s="189" t="s">
        <v>575</v>
      </c>
      <c r="X17" s="189" t="s">
        <v>576</v>
      </c>
      <c r="Y17" s="189" t="s">
        <v>577</v>
      </c>
      <c r="Z17" s="189" t="s">
        <v>578</v>
      </c>
      <c r="AA17" s="189" t="s">
        <v>579</v>
      </c>
      <c r="AB17" s="189" t="s">
        <v>580</v>
      </c>
      <c r="AC17" s="189" t="s">
        <v>581</v>
      </c>
      <c r="AD17" s="189" t="s">
        <v>582</v>
      </c>
      <c r="AE17" s="189" t="s">
        <v>583</v>
      </c>
      <c r="AF17" s="189" t="s">
        <v>584</v>
      </c>
      <c r="AG17" s="189" t="s">
        <v>585</v>
      </c>
      <c r="AH17" s="189" t="s">
        <v>97</v>
      </c>
      <c r="AI17" s="189" t="s">
        <v>98</v>
      </c>
      <c r="AJ17" s="189" t="s">
        <v>99</v>
      </c>
      <c r="AK17" s="189" t="s">
        <v>100</v>
      </c>
      <c r="AL17" s="189" t="s">
        <v>101</v>
      </c>
      <c r="AM17" s="189" t="s">
        <v>102</v>
      </c>
      <c r="AN17" s="189" t="s">
        <v>103</v>
      </c>
      <c r="AO17" s="189" t="s">
        <v>104</v>
      </c>
      <c r="AP17" s="189" t="s">
        <v>105</v>
      </c>
      <c r="AQ17" s="189" t="s">
        <v>106</v>
      </c>
      <c r="AR17" s="189" t="s">
        <v>586</v>
      </c>
      <c r="AS17" s="189" t="s">
        <v>587</v>
      </c>
      <c r="AT17" s="189" t="s">
        <v>588</v>
      </c>
      <c r="AU17" s="189" t="s">
        <v>589</v>
      </c>
      <c r="AV17" s="189" t="s">
        <v>590</v>
      </c>
      <c r="AW17" s="189" t="s">
        <v>591</v>
      </c>
      <c r="AX17" s="189" t="s">
        <v>592</v>
      </c>
    </row>
    <row r="18" spans="1:51" ht="18" customHeight="1">
      <c r="A18" s="187"/>
      <c r="B18" s="188" t="s">
        <v>27</v>
      </c>
      <c r="C18" s="189">
        <v>0.1986111111111111</v>
      </c>
      <c r="D18" s="189" t="s">
        <v>107</v>
      </c>
      <c r="E18" s="189" t="s">
        <v>108</v>
      </c>
      <c r="F18" s="189" t="s">
        <v>109</v>
      </c>
      <c r="G18" s="189" t="s">
        <v>110</v>
      </c>
      <c r="H18" s="189" t="s">
        <v>111</v>
      </c>
      <c r="I18" s="189" t="s">
        <v>112</v>
      </c>
      <c r="J18" s="189" t="s">
        <v>113</v>
      </c>
      <c r="K18" s="189" t="s">
        <v>114</v>
      </c>
      <c r="L18" s="189" t="s">
        <v>115</v>
      </c>
      <c r="M18" s="189" t="s">
        <v>116</v>
      </c>
      <c r="N18" s="189" t="s">
        <v>117</v>
      </c>
      <c r="O18" s="189" t="s">
        <v>118</v>
      </c>
      <c r="P18" s="189" t="s">
        <v>119</v>
      </c>
      <c r="Q18" s="189" t="s">
        <v>120</v>
      </c>
      <c r="R18" s="189" t="s">
        <v>121</v>
      </c>
      <c r="S18" s="189" t="s">
        <v>122</v>
      </c>
      <c r="T18" s="189" t="s">
        <v>123</v>
      </c>
      <c r="U18" s="189" t="s">
        <v>593</v>
      </c>
      <c r="V18" s="189" t="s">
        <v>594</v>
      </c>
      <c r="W18" s="189" t="s">
        <v>595</v>
      </c>
      <c r="X18" s="189" t="s">
        <v>596</v>
      </c>
      <c r="Y18" s="189" t="s">
        <v>597</v>
      </c>
      <c r="Z18" s="189" t="s">
        <v>598</v>
      </c>
      <c r="AA18" s="189" t="s">
        <v>599</v>
      </c>
      <c r="AB18" s="189" t="s">
        <v>600</v>
      </c>
      <c r="AC18" s="189" t="s">
        <v>601</v>
      </c>
      <c r="AD18" s="189" t="s">
        <v>602</v>
      </c>
      <c r="AE18" s="189" t="s">
        <v>603</v>
      </c>
      <c r="AF18" s="189" t="s">
        <v>604</v>
      </c>
      <c r="AG18" s="189" t="s">
        <v>605</v>
      </c>
      <c r="AH18" s="189" t="s">
        <v>137</v>
      </c>
      <c r="AI18" s="189" t="s">
        <v>138</v>
      </c>
      <c r="AJ18" s="189" t="s">
        <v>139</v>
      </c>
      <c r="AK18" s="189" t="s">
        <v>140</v>
      </c>
      <c r="AL18" s="189" t="s">
        <v>141</v>
      </c>
      <c r="AM18" s="189" t="s">
        <v>142</v>
      </c>
      <c r="AN18" s="189" t="s">
        <v>143</v>
      </c>
      <c r="AO18" s="189" t="s">
        <v>144</v>
      </c>
      <c r="AP18" s="189" t="s">
        <v>145</v>
      </c>
      <c r="AQ18" s="189" t="s">
        <v>146</v>
      </c>
      <c r="AR18" s="189" t="s">
        <v>606</v>
      </c>
      <c r="AS18" s="189" t="s">
        <v>607</v>
      </c>
      <c r="AT18" s="189" t="s">
        <v>608</v>
      </c>
      <c r="AU18" s="189" t="s">
        <v>609</v>
      </c>
      <c r="AV18" s="189" t="s">
        <v>610</v>
      </c>
      <c r="AW18" s="189" t="s">
        <v>611</v>
      </c>
      <c r="AX18" s="189" t="s">
        <v>612</v>
      </c>
    </row>
    <row r="19" spans="1:51" ht="18" customHeight="1">
      <c r="A19" s="187"/>
      <c r="B19" s="188" t="s">
        <v>28</v>
      </c>
      <c r="C19" s="189">
        <v>0.19930555555555557</v>
      </c>
      <c r="D19" s="189" t="s">
        <v>613</v>
      </c>
      <c r="E19" s="189" t="s">
        <v>614</v>
      </c>
      <c r="F19" s="189" t="s">
        <v>615</v>
      </c>
      <c r="G19" s="189" t="s">
        <v>616</v>
      </c>
      <c r="H19" s="189" t="s">
        <v>617</v>
      </c>
      <c r="I19" s="189" t="s">
        <v>618</v>
      </c>
      <c r="J19" s="189" t="s">
        <v>619</v>
      </c>
      <c r="K19" s="189" t="s">
        <v>620</v>
      </c>
      <c r="L19" s="189" t="s">
        <v>621</v>
      </c>
      <c r="M19" s="189" t="s">
        <v>622</v>
      </c>
      <c r="N19" s="189" t="s">
        <v>623</v>
      </c>
      <c r="O19" s="189" t="s">
        <v>624</v>
      </c>
      <c r="P19" s="189" t="s">
        <v>625</v>
      </c>
      <c r="Q19" s="189" t="s">
        <v>626</v>
      </c>
      <c r="R19" s="189" t="s">
        <v>627</v>
      </c>
      <c r="S19" s="189" t="s">
        <v>628</v>
      </c>
      <c r="T19" s="189" t="s">
        <v>169</v>
      </c>
      <c r="U19" s="189" t="s">
        <v>629</v>
      </c>
      <c r="V19" s="189" t="s">
        <v>630</v>
      </c>
      <c r="W19" s="189" t="s">
        <v>631</v>
      </c>
      <c r="X19" s="189" t="s">
        <v>632</v>
      </c>
      <c r="Y19" s="189" t="s">
        <v>633</v>
      </c>
      <c r="Z19" s="189" t="s">
        <v>634</v>
      </c>
      <c r="AA19" s="189" t="s">
        <v>635</v>
      </c>
      <c r="AB19" s="189" t="s">
        <v>636</v>
      </c>
      <c r="AC19" s="189" t="s">
        <v>637</v>
      </c>
      <c r="AD19" s="189" t="s">
        <v>638</v>
      </c>
      <c r="AE19" s="189" t="s">
        <v>639</v>
      </c>
      <c r="AF19" s="189" t="s">
        <v>640</v>
      </c>
      <c r="AG19" s="189" t="s">
        <v>641</v>
      </c>
      <c r="AH19" s="189" t="s">
        <v>642</v>
      </c>
      <c r="AI19" s="189" t="s">
        <v>643</v>
      </c>
      <c r="AJ19" s="189" t="s">
        <v>644</v>
      </c>
      <c r="AK19" s="189" t="s">
        <v>645</v>
      </c>
      <c r="AL19" s="189" t="s">
        <v>646</v>
      </c>
      <c r="AM19" s="189" t="s">
        <v>647</v>
      </c>
      <c r="AN19" s="189" t="s">
        <v>648</v>
      </c>
      <c r="AO19" s="189" t="s">
        <v>649</v>
      </c>
      <c r="AP19" s="189" t="s">
        <v>650</v>
      </c>
      <c r="AQ19" s="189" t="s">
        <v>651</v>
      </c>
      <c r="AR19" s="189" t="s">
        <v>652</v>
      </c>
      <c r="AS19" s="189" t="s">
        <v>653</v>
      </c>
      <c r="AT19" s="189" t="s">
        <v>654</v>
      </c>
      <c r="AU19" s="189" t="s">
        <v>655</v>
      </c>
      <c r="AV19" s="189" t="s">
        <v>656</v>
      </c>
      <c r="AW19" s="189" t="s">
        <v>657</v>
      </c>
      <c r="AX19" s="189" t="s">
        <v>658</v>
      </c>
    </row>
    <row r="20" spans="1:51" ht="18" customHeight="1">
      <c r="B20" s="188" t="s">
        <v>9</v>
      </c>
      <c r="C20" s="189">
        <v>0.2</v>
      </c>
      <c r="D20" s="189" t="s">
        <v>153</v>
      </c>
      <c r="E20" s="189" t="s">
        <v>154</v>
      </c>
      <c r="F20" s="189" t="s">
        <v>155</v>
      </c>
      <c r="G20" s="189" t="s">
        <v>156</v>
      </c>
      <c r="H20" s="189" t="s">
        <v>157</v>
      </c>
      <c r="I20" s="189" t="s">
        <v>158</v>
      </c>
      <c r="J20" s="189" t="s">
        <v>159</v>
      </c>
      <c r="K20" s="189" t="s">
        <v>160</v>
      </c>
      <c r="L20" s="189" t="s">
        <v>161</v>
      </c>
      <c r="M20" s="189" t="s">
        <v>162</v>
      </c>
      <c r="N20" s="189" t="s">
        <v>163</v>
      </c>
      <c r="O20" s="189" t="s">
        <v>164</v>
      </c>
      <c r="P20" s="189" t="s">
        <v>165</v>
      </c>
      <c r="Q20" s="189" t="s">
        <v>166</v>
      </c>
      <c r="R20" s="189" t="s">
        <v>167</v>
      </c>
      <c r="S20" s="189" t="s">
        <v>168</v>
      </c>
      <c r="T20" s="189" t="s">
        <v>215</v>
      </c>
      <c r="U20" s="189" t="s">
        <v>659</v>
      </c>
      <c r="V20" s="189" t="s">
        <v>660</v>
      </c>
      <c r="W20" s="189" t="s">
        <v>661</v>
      </c>
      <c r="X20" s="189" t="s">
        <v>662</v>
      </c>
      <c r="Y20" s="189" t="s">
        <v>663</v>
      </c>
      <c r="Z20" s="189" t="s">
        <v>664</v>
      </c>
      <c r="AA20" s="189" t="s">
        <v>665</v>
      </c>
      <c r="AB20" s="189" t="s">
        <v>666</v>
      </c>
      <c r="AC20" s="189" t="s">
        <v>667</v>
      </c>
      <c r="AD20" s="189" t="s">
        <v>668</v>
      </c>
      <c r="AE20" s="189" t="s">
        <v>669</v>
      </c>
      <c r="AF20" s="189" t="s">
        <v>670</v>
      </c>
      <c r="AG20" s="189" t="s">
        <v>671</v>
      </c>
      <c r="AH20" s="189" t="s">
        <v>183</v>
      </c>
      <c r="AI20" s="189" t="s">
        <v>184</v>
      </c>
      <c r="AJ20" s="189" t="s">
        <v>185</v>
      </c>
      <c r="AK20" s="189" t="s">
        <v>186</v>
      </c>
      <c r="AL20" s="189" t="s">
        <v>187</v>
      </c>
      <c r="AM20" s="189" t="s">
        <v>188</v>
      </c>
      <c r="AN20" s="189" t="s">
        <v>189</v>
      </c>
      <c r="AO20" s="189" t="s">
        <v>190</v>
      </c>
      <c r="AP20" s="189" t="s">
        <v>191</v>
      </c>
      <c r="AQ20" s="189" t="s">
        <v>192</v>
      </c>
      <c r="AR20" s="189" t="s">
        <v>672</v>
      </c>
      <c r="AS20" s="189" t="s">
        <v>673</v>
      </c>
      <c r="AT20" s="189" t="s">
        <v>674</v>
      </c>
      <c r="AU20" s="189" t="s">
        <v>675</v>
      </c>
      <c r="AV20" s="189" t="s">
        <v>676</v>
      </c>
      <c r="AW20" s="189" t="s">
        <v>677</v>
      </c>
      <c r="AX20" s="189" t="s">
        <v>678</v>
      </c>
    </row>
    <row r="21" spans="1:51" ht="18" customHeight="1">
      <c r="A21" s="187"/>
      <c r="B21" s="188" t="s">
        <v>2</v>
      </c>
      <c r="C21" s="189">
        <v>0.20069444444444445</v>
      </c>
      <c r="D21" s="189" t="s">
        <v>679</v>
      </c>
      <c r="E21" s="189" t="s">
        <v>680</v>
      </c>
      <c r="F21" s="189" t="s">
        <v>681</v>
      </c>
      <c r="G21" s="189" t="s">
        <v>682</v>
      </c>
      <c r="H21" s="189" t="s">
        <v>683</v>
      </c>
      <c r="I21" s="189" t="s">
        <v>684</v>
      </c>
      <c r="J21" s="189" t="s">
        <v>685</v>
      </c>
      <c r="K21" s="189" t="s">
        <v>686</v>
      </c>
      <c r="L21" s="189" t="s">
        <v>687</v>
      </c>
      <c r="M21" s="189" t="s">
        <v>688</v>
      </c>
      <c r="N21" s="189" t="s">
        <v>689</v>
      </c>
      <c r="O21" s="189" t="s">
        <v>690</v>
      </c>
      <c r="P21" s="189" t="s">
        <v>691</v>
      </c>
      <c r="Q21" s="189" t="s">
        <v>692</v>
      </c>
      <c r="R21" s="189" t="s">
        <v>693</v>
      </c>
      <c r="S21" s="189" t="s">
        <v>694</v>
      </c>
      <c r="T21" s="189" t="s">
        <v>261</v>
      </c>
      <c r="U21" s="189" t="s">
        <v>695</v>
      </c>
      <c r="V21" s="189" t="s">
        <v>696</v>
      </c>
      <c r="W21" s="189" t="s">
        <v>697</v>
      </c>
      <c r="X21" s="189" t="s">
        <v>698</v>
      </c>
      <c r="Y21" s="189" t="s">
        <v>699</v>
      </c>
      <c r="Z21" s="189" t="s">
        <v>700</v>
      </c>
      <c r="AA21" s="189" t="s">
        <v>701</v>
      </c>
      <c r="AB21" s="189" t="s">
        <v>702</v>
      </c>
      <c r="AC21" s="189" t="s">
        <v>703</v>
      </c>
      <c r="AD21" s="189" t="s">
        <v>704</v>
      </c>
      <c r="AE21" s="189" t="s">
        <v>705</v>
      </c>
      <c r="AF21" s="189" t="s">
        <v>706</v>
      </c>
      <c r="AG21" s="189" t="s">
        <v>707</v>
      </c>
      <c r="AH21" s="189" t="s">
        <v>708</v>
      </c>
      <c r="AI21" s="189" t="s">
        <v>709</v>
      </c>
      <c r="AJ21" s="189" t="s">
        <v>710</v>
      </c>
      <c r="AK21" s="189" t="s">
        <v>711</v>
      </c>
      <c r="AL21" s="189" t="s">
        <v>712</v>
      </c>
      <c r="AM21" s="189" t="s">
        <v>713</v>
      </c>
      <c r="AN21" s="189" t="s">
        <v>714</v>
      </c>
      <c r="AO21" s="189" t="s">
        <v>715</v>
      </c>
      <c r="AP21" s="189" t="s">
        <v>716</v>
      </c>
      <c r="AQ21" s="189" t="s">
        <v>717</v>
      </c>
      <c r="AR21" s="189" t="s">
        <v>718</v>
      </c>
      <c r="AS21" s="189" t="s">
        <v>719</v>
      </c>
      <c r="AT21" s="189" t="s">
        <v>720</v>
      </c>
      <c r="AU21" s="189" t="s">
        <v>721</v>
      </c>
      <c r="AV21" s="189" t="s">
        <v>722</v>
      </c>
      <c r="AW21" s="189" t="s">
        <v>723</v>
      </c>
      <c r="AX21" s="189" t="s">
        <v>724</v>
      </c>
    </row>
    <row r="22" spans="1:51" ht="18" customHeight="1">
      <c r="A22" s="187"/>
      <c r="B22" s="188" t="s">
        <v>4</v>
      </c>
      <c r="C22" s="189">
        <v>0.2013888888888889</v>
      </c>
      <c r="D22" s="189" t="s">
        <v>199</v>
      </c>
      <c r="E22" s="189" t="s">
        <v>200</v>
      </c>
      <c r="F22" s="189" t="s">
        <v>201</v>
      </c>
      <c r="G22" s="189" t="s">
        <v>202</v>
      </c>
      <c r="H22" s="189" t="s">
        <v>203</v>
      </c>
      <c r="I22" s="189" t="s">
        <v>204</v>
      </c>
      <c r="J22" s="189" t="s">
        <v>205</v>
      </c>
      <c r="K22" s="189" t="s">
        <v>206</v>
      </c>
      <c r="L22" s="189" t="s">
        <v>207</v>
      </c>
      <c r="M22" s="189" t="s">
        <v>208</v>
      </c>
      <c r="N22" s="189" t="s">
        <v>209</v>
      </c>
      <c r="O22" s="189" t="s">
        <v>210</v>
      </c>
      <c r="P22" s="189" t="s">
        <v>211</v>
      </c>
      <c r="Q22" s="189" t="s">
        <v>212</v>
      </c>
      <c r="R22" s="189" t="s">
        <v>213</v>
      </c>
      <c r="S22" s="189" t="s">
        <v>214</v>
      </c>
      <c r="T22" s="189" t="s">
        <v>308</v>
      </c>
      <c r="U22" s="189" t="s">
        <v>725</v>
      </c>
      <c r="V22" s="189" t="s">
        <v>726</v>
      </c>
      <c r="W22" s="189" t="s">
        <v>727</v>
      </c>
      <c r="X22" s="189" t="s">
        <v>728</v>
      </c>
      <c r="Y22" s="189" t="s">
        <v>729</v>
      </c>
      <c r="Z22" s="189" t="s">
        <v>730</v>
      </c>
      <c r="AA22" s="189" t="s">
        <v>731</v>
      </c>
      <c r="AB22" s="189" t="s">
        <v>732</v>
      </c>
      <c r="AC22" s="189" t="s">
        <v>733</v>
      </c>
      <c r="AD22" s="189" t="s">
        <v>734</v>
      </c>
      <c r="AE22" s="189" t="s">
        <v>735</v>
      </c>
      <c r="AF22" s="189" t="s">
        <v>736</v>
      </c>
      <c r="AG22" s="189" t="s">
        <v>737</v>
      </c>
      <c r="AH22" s="189" t="s">
        <v>229</v>
      </c>
      <c r="AI22" s="189" t="s">
        <v>230</v>
      </c>
      <c r="AJ22" s="189" t="s">
        <v>231</v>
      </c>
      <c r="AK22" s="189" t="s">
        <v>232</v>
      </c>
      <c r="AL22" s="189" t="s">
        <v>233</v>
      </c>
      <c r="AM22" s="189" t="s">
        <v>234</v>
      </c>
      <c r="AN22" s="189" t="s">
        <v>235</v>
      </c>
      <c r="AO22" s="189" t="s">
        <v>236</v>
      </c>
      <c r="AP22" s="189" t="s">
        <v>237</v>
      </c>
      <c r="AQ22" s="189" t="s">
        <v>238</v>
      </c>
      <c r="AR22" s="189" t="s">
        <v>738</v>
      </c>
      <c r="AS22" s="189" t="s">
        <v>739</v>
      </c>
      <c r="AT22" s="189" t="s">
        <v>740</v>
      </c>
      <c r="AU22" s="189" t="s">
        <v>741</v>
      </c>
      <c r="AV22" s="189" t="s">
        <v>742</v>
      </c>
      <c r="AW22" s="189" t="s">
        <v>743</v>
      </c>
      <c r="AX22" s="189" t="s">
        <v>744</v>
      </c>
    </row>
    <row r="23" spans="1:51" ht="18" customHeight="1">
      <c r="B23" s="188" t="s">
        <v>8</v>
      </c>
      <c r="C23" s="189">
        <v>0.20208333333333334</v>
      </c>
      <c r="D23" s="189" t="s">
        <v>245</v>
      </c>
      <c r="E23" s="189" t="s">
        <v>246</v>
      </c>
      <c r="F23" s="189" t="s">
        <v>247</v>
      </c>
      <c r="G23" s="189" t="s">
        <v>248</v>
      </c>
      <c r="H23" s="189" t="s">
        <v>249</v>
      </c>
      <c r="I23" s="189" t="s">
        <v>250</v>
      </c>
      <c r="J23" s="189" t="s">
        <v>251</v>
      </c>
      <c r="K23" s="189" t="s">
        <v>252</v>
      </c>
      <c r="L23" s="189" t="s">
        <v>253</v>
      </c>
      <c r="M23" s="189" t="s">
        <v>254</v>
      </c>
      <c r="N23" s="189" t="s">
        <v>255</v>
      </c>
      <c r="O23" s="189" t="s">
        <v>256</v>
      </c>
      <c r="P23" s="189" t="s">
        <v>257</v>
      </c>
      <c r="Q23" s="189" t="s">
        <v>258</v>
      </c>
      <c r="R23" s="189" t="s">
        <v>259</v>
      </c>
      <c r="S23" s="189" t="s">
        <v>260</v>
      </c>
      <c r="T23" s="189" t="s">
        <v>355</v>
      </c>
      <c r="U23" s="189" t="s">
        <v>745</v>
      </c>
      <c r="V23" s="189" t="s">
        <v>746</v>
      </c>
      <c r="W23" s="189" t="s">
        <v>747</v>
      </c>
      <c r="X23" s="189" t="s">
        <v>748</v>
      </c>
      <c r="Y23" s="189" t="s">
        <v>749</v>
      </c>
      <c r="Z23" s="189" t="s">
        <v>750</v>
      </c>
      <c r="AA23" s="189" t="s">
        <v>751</v>
      </c>
      <c r="AB23" s="189" t="s">
        <v>752</v>
      </c>
      <c r="AC23" s="189" t="s">
        <v>753</v>
      </c>
      <c r="AD23" s="189" t="s">
        <v>754</v>
      </c>
      <c r="AE23" s="189" t="s">
        <v>755</v>
      </c>
      <c r="AF23" s="189" t="s">
        <v>756</v>
      </c>
      <c r="AG23" s="189" t="s">
        <v>757</v>
      </c>
      <c r="AH23" s="189" t="s">
        <v>275</v>
      </c>
      <c r="AI23" s="189" t="s">
        <v>276</v>
      </c>
      <c r="AJ23" s="189" t="s">
        <v>277</v>
      </c>
      <c r="AK23" s="189" t="s">
        <v>278</v>
      </c>
      <c r="AL23" s="189" t="s">
        <v>279</v>
      </c>
      <c r="AM23" s="189" t="s">
        <v>280</v>
      </c>
      <c r="AN23" s="189" t="s">
        <v>281</v>
      </c>
      <c r="AO23" s="189" t="s">
        <v>282</v>
      </c>
      <c r="AP23" s="189" t="s">
        <v>283</v>
      </c>
      <c r="AQ23" s="189" t="s">
        <v>284</v>
      </c>
      <c r="AR23" s="189" t="s">
        <v>758</v>
      </c>
      <c r="AS23" s="189" t="s">
        <v>759</v>
      </c>
      <c r="AT23" s="189" t="s">
        <v>760</v>
      </c>
      <c r="AU23" s="189" t="s">
        <v>761</v>
      </c>
      <c r="AV23" s="189" t="s">
        <v>762</v>
      </c>
      <c r="AW23" s="189" t="s">
        <v>763</v>
      </c>
      <c r="AX23" s="189" t="s">
        <v>764</v>
      </c>
    </row>
    <row r="24" spans="1:51" ht="18" customHeight="1">
      <c r="B24" s="188" t="s">
        <v>10</v>
      </c>
      <c r="C24" s="189">
        <v>0.20277777777777778</v>
      </c>
      <c r="D24" s="189" t="s">
        <v>765</v>
      </c>
      <c r="E24" s="189" t="s">
        <v>766</v>
      </c>
      <c r="F24" s="189" t="s">
        <v>767</v>
      </c>
      <c r="G24" s="189" t="s">
        <v>768</v>
      </c>
      <c r="H24" s="189" t="s">
        <v>769</v>
      </c>
      <c r="I24" s="189" t="s">
        <v>770</v>
      </c>
      <c r="J24" s="189" t="s">
        <v>771</v>
      </c>
      <c r="K24" s="189" t="s">
        <v>772</v>
      </c>
      <c r="L24" s="189" t="s">
        <v>773</v>
      </c>
      <c r="M24" s="189" t="s">
        <v>774</v>
      </c>
      <c r="N24" s="189" t="s">
        <v>775</v>
      </c>
      <c r="O24" s="189" t="s">
        <v>776</v>
      </c>
      <c r="P24" s="189" t="s">
        <v>777</v>
      </c>
      <c r="Q24" s="189" t="s">
        <v>778</v>
      </c>
      <c r="R24" s="189" t="s">
        <v>779</v>
      </c>
      <c r="S24" s="189" t="s">
        <v>780</v>
      </c>
      <c r="T24" s="189" t="s">
        <v>402</v>
      </c>
      <c r="U24" s="189" t="s">
        <v>781</v>
      </c>
      <c r="V24" s="189" t="s">
        <v>782</v>
      </c>
      <c r="W24" s="189" t="s">
        <v>783</v>
      </c>
      <c r="X24" s="189" t="s">
        <v>784</v>
      </c>
      <c r="Y24" s="189" t="s">
        <v>785</v>
      </c>
      <c r="Z24" s="189" t="s">
        <v>786</v>
      </c>
      <c r="AA24" s="189" t="s">
        <v>787</v>
      </c>
      <c r="AB24" s="189" t="s">
        <v>788</v>
      </c>
      <c r="AC24" s="189" t="s">
        <v>789</v>
      </c>
      <c r="AD24" s="189" t="s">
        <v>790</v>
      </c>
      <c r="AE24" s="189" t="s">
        <v>791</v>
      </c>
      <c r="AF24" s="189" t="s">
        <v>792</v>
      </c>
      <c r="AG24" s="189" t="s">
        <v>793</v>
      </c>
      <c r="AH24" s="189" t="s">
        <v>794</v>
      </c>
      <c r="AI24" s="189" t="s">
        <v>795</v>
      </c>
      <c r="AJ24" s="189" t="s">
        <v>796</v>
      </c>
      <c r="AK24" s="189" t="s">
        <v>797</v>
      </c>
      <c r="AL24" s="189" t="s">
        <v>798</v>
      </c>
      <c r="AM24" s="189" t="s">
        <v>799</v>
      </c>
      <c r="AN24" s="189" t="s">
        <v>800</v>
      </c>
      <c r="AO24" s="189" t="s">
        <v>801</v>
      </c>
      <c r="AP24" s="189" t="s">
        <v>802</v>
      </c>
      <c r="AQ24" s="189" t="s">
        <v>803</v>
      </c>
      <c r="AR24" s="189" t="s">
        <v>804</v>
      </c>
      <c r="AS24" s="189" t="s">
        <v>805</v>
      </c>
      <c r="AT24" s="189" t="s">
        <v>806</v>
      </c>
      <c r="AU24" s="189" t="s">
        <v>807</v>
      </c>
      <c r="AV24" s="189" t="s">
        <v>808</v>
      </c>
      <c r="AW24" s="189" t="s">
        <v>809</v>
      </c>
      <c r="AX24" s="189" t="s">
        <v>810</v>
      </c>
    </row>
    <row r="25" spans="1:51" ht="18" customHeight="1">
      <c r="A25" s="187"/>
      <c r="B25" s="188" t="s">
        <v>29</v>
      </c>
      <c r="C25" s="189">
        <v>0.20347222222222222</v>
      </c>
      <c r="D25" s="189" t="s">
        <v>292</v>
      </c>
      <c r="E25" s="189" t="s">
        <v>293</v>
      </c>
      <c r="F25" s="189" t="s">
        <v>294</v>
      </c>
      <c r="G25" s="189" t="s">
        <v>295</v>
      </c>
      <c r="H25" s="189" t="s">
        <v>296</v>
      </c>
      <c r="I25" s="189" t="s">
        <v>297</v>
      </c>
      <c r="J25" s="189" t="s">
        <v>298</v>
      </c>
      <c r="K25" s="189" t="s">
        <v>299</v>
      </c>
      <c r="L25" s="189" t="s">
        <v>300</v>
      </c>
      <c r="M25" s="189" t="s">
        <v>301</v>
      </c>
      <c r="N25" s="189" t="s">
        <v>302</v>
      </c>
      <c r="O25" s="189" t="s">
        <v>303</v>
      </c>
      <c r="P25" s="189" t="s">
        <v>304</v>
      </c>
      <c r="Q25" s="189" t="s">
        <v>305</v>
      </c>
      <c r="R25" s="189" t="s">
        <v>306</v>
      </c>
      <c r="S25" s="189" t="s">
        <v>307</v>
      </c>
      <c r="T25" s="189" t="s">
        <v>449</v>
      </c>
      <c r="U25" s="189" t="s">
        <v>811</v>
      </c>
      <c r="V25" s="189" t="s">
        <v>812</v>
      </c>
      <c r="W25" s="189" t="s">
        <v>813</v>
      </c>
      <c r="X25" s="189" t="s">
        <v>814</v>
      </c>
      <c r="Y25" s="189" t="s">
        <v>815</v>
      </c>
      <c r="Z25" s="189" t="s">
        <v>816</v>
      </c>
      <c r="AA25" s="189" t="s">
        <v>817</v>
      </c>
      <c r="AB25" s="189" t="s">
        <v>818</v>
      </c>
      <c r="AC25" s="189" t="s">
        <v>819</v>
      </c>
      <c r="AD25" s="189" t="s">
        <v>820</v>
      </c>
      <c r="AE25" s="189" t="s">
        <v>821</v>
      </c>
      <c r="AF25" s="189" t="s">
        <v>822</v>
      </c>
      <c r="AG25" s="189" t="s">
        <v>823</v>
      </c>
      <c r="AH25" s="189" t="s">
        <v>322</v>
      </c>
      <c r="AI25" s="189" t="s">
        <v>323</v>
      </c>
      <c r="AJ25" s="189" t="s">
        <v>324</v>
      </c>
      <c r="AK25" s="189" t="s">
        <v>325</v>
      </c>
      <c r="AL25" s="189" t="s">
        <v>326</v>
      </c>
      <c r="AM25" s="189" t="s">
        <v>327</v>
      </c>
      <c r="AN25" s="189" t="s">
        <v>328</v>
      </c>
      <c r="AO25" s="189" t="s">
        <v>329</v>
      </c>
      <c r="AP25" s="189" t="s">
        <v>330</v>
      </c>
      <c r="AQ25" s="189" t="s">
        <v>331</v>
      </c>
      <c r="AR25" s="189" t="s">
        <v>824</v>
      </c>
      <c r="AS25" s="189" t="s">
        <v>825</v>
      </c>
      <c r="AT25" s="189" t="s">
        <v>826</v>
      </c>
      <c r="AU25" s="189" t="s">
        <v>827</v>
      </c>
      <c r="AV25" s="189" t="s">
        <v>828</v>
      </c>
      <c r="AW25" s="189" t="s">
        <v>829</v>
      </c>
      <c r="AX25" s="189" t="s">
        <v>830</v>
      </c>
    </row>
    <row r="26" spans="1:51" ht="18" customHeight="1">
      <c r="A26" s="187"/>
      <c r="B26" s="188" t="s">
        <v>12</v>
      </c>
      <c r="C26" s="189">
        <v>0.20416666666666666</v>
      </c>
      <c r="D26" s="189" t="s">
        <v>339</v>
      </c>
      <c r="E26" s="189" t="s">
        <v>340</v>
      </c>
      <c r="F26" s="189" t="s">
        <v>341</v>
      </c>
      <c r="G26" s="189" t="s">
        <v>342</v>
      </c>
      <c r="H26" s="189" t="s">
        <v>343</v>
      </c>
      <c r="I26" s="189" t="s">
        <v>344</v>
      </c>
      <c r="J26" s="189" t="s">
        <v>345</v>
      </c>
      <c r="K26" s="189" t="s">
        <v>346</v>
      </c>
      <c r="L26" s="189" t="s">
        <v>347</v>
      </c>
      <c r="M26" s="189" t="s">
        <v>348</v>
      </c>
      <c r="N26" s="189" t="s">
        <v>349</v>
      </c>
      <c r="O26" s="189" t="s">
        <v>350</v>
      </c>
      <c r="P26" s="189" t="s">
        <v>351</v>
      </c>
      <c r="Q26" s="189" t="s">
        <v>352</v>
      </c>
      <c r="R26" s="189" t="s">
        <v>353</v>
      </c>
      <c r="S26" s="189" t="s">
        <v>354</v>
      </c>
      <c r="T26" s="189" t="s">
        <v>496</v>
      </c>
      <c r="U26" s="189" t="s">
        <v>831</v>
      </c>
      <c r="V26" s="189" t="s">
        <v>832</v>
      </c>
      <c r="W26" s="189" t="s">
        <v>833</v>
      </c>
      <c r="X26" s="189" t="s">
        <v>834</v>
      </c>
      <c r="Y26" s="189" t="s">
        <v>835</v>
      </c>
      <c r="Z26" s="189" t="s">
        <v>836</v>
      </c>
      <c r="AA26" s="189" t="s">
        <v>837</v>
      </c>
      <c r="AB26" s="189" t="s">
        <v>838</v>
      </c>
      <c r="AC26" s="189" t="s">
        <v>839</v>
      </c>
      <c r="AD26" s="189" t="s">
        <v>840</v>
      </c>
      <c r="AE26" s="189" t="s">
        <v>841</v>
      </c>
      <c r="AF26" s="189" t="s">
        <v>842</v>
      </c>
      <c r="AG26" s="189" t="s">
        <v>843</v>
      </c>
      <c r="AH26" s="189" t="s">
        <v>369</v>
      </c>
      <c r="AI26" s="189" t="s">
        <v>370</v>
      </c>
      <c r="AJ26" s="189" t="s">
        <v>371</v>
      </c>
      <c r="AK26" s="189" t="s">
        <v>372</v>
      </c>
      <c r="AL26" s="189" t="s">
        <v>373</v>
      </c>
      <c r="AM26" s="189" t="s">
        <v>374</v>
      </c>
      <c r="AN26" s="189" t="s">
        <v>375</v>
      </c>
      <c r="AO26" s="189" t="s">
        <v>376</v>
      </c>
      <c r="AP26" s="189" t="s">
        <v>377</v>
      </c>
      <c r="AQ26" s="189" t="s">
        <v>378</v>
      </c>
      <c r="AR26" s="189" t="s">
        <v>844</v>
      </c>
      <c r="AS26" s="189" t="s">
        <v>845</v>
      </c>
      <c r="AT26" s="189" t="s">
        <v>846</v>
      </c>
      <c r="AU26" s="189" t="s">
        <v>847</v>
      </c>
      <c r="AV26" s="189" t="s">
        <v>848</v>
      </c>
      <c r="AW26" s="189" t="s">
        <v>849</v>
      </c>
      <c r="AX26" s="189" t="s">
        <v>850</v>
      </c>
    </row>
    <row r="27" spans="1:51" ht="18" customHeight="1">
      <c r="A27" s="187"/>
      <c r="B27" s="188" t="s">
        <v>33</v>
      </c>
      <c r="C27" s="189">
        <v>0.2048611111111111</v>
      </c>
      <c r="D27" s="189" t="s">
        <v>851</v>
      </c>
      <c r="E27" s="189" t="s">
        <v>852</v>
      </c>
      <c r="F27" s="189" t="s">
        <v>853</v>
      </c>
      <c r="G27" s="189" t="s">
        <v>854</v>
      </c>
      <c r="H27" s="189" t="s">
        <v>855</v>
      </c>
      <c r="I27" s="189" t="s">
        <v>856</v>
      </c>
      <c r="J27" s="189" t="s">
        <v>857</v>
      </c>
      <c r="K27" s="189" t="s">
        <v>858</v>
      </c>
      <c r="L27" s="189" t="s">
        <v>859</v>
      </c>
      <c r="M27" s="189" t="s">
        <v>860</v>
      </c>
      <c r="N27" s="189" t="s">
        <v>861</v>
      </c>
      <c r="O27" s="189" t="s">
        <v>862</v>
      </c>
      <c r="P27" s="189" t="s">
        <v>863</v>
      </c>
      <c r="Q27" s="189" t="s">
        <v>864</v>
      </c>
      <c r="R27" s="189" t="s">
        <v>865</v>
      </c>
      <c r="S27" s="189" t="s">
        <v>866</v>
      </c>
      <c r="T27" s="189" t="s">
        <v>543</v>
      </c>
      <c r="U27" s="189" t="s">
        <v>867</v>
      </c>
      <c r="V27" s="189" t="s">
        <v>868</v>
      </c>
      <c r="W27" s="189" t="s">
        <v>869</v>
      </c>
      <c r="X27" s="189" t="s">
        <v>870</v>
      </c>
      <c r="Y27" s="189" t="s">
        <v>871</v>
      </c>
      <c r="Z27" s="189" t="s">
        <v>872</v>
      </c>
      <c r="AA27" s="189" t="s">
        <v>873</v>
      </c>
      <c r="AB27" s="189" t="s">
        <v>874</v>
      </c>
      <c r="AC27" s="189" t="s">
        <v>875</v>
      </c>
      <c r="AD27" s="189" t="s">
        <v>876</v>
      </c>
      <c r="AE27" s="189" t="s">
        <v>877</v>
      </c>
      <c r="AF27" s="189" t="s">
        <v>878</v>
      </c>
      <c r="AG27" s="189" t="s">
        <v>879</v>
      </c>
      <c r="AH27" s="189" t="s">
        <v>880</v>
      </c>
      <c r="AI27" s="189" t="s">
        <v>881</v>
      </c>
      <c r="AJ27" s="189" t="s">
        <v>882</v>
      </c>
      <c r="AK27" s="189" t="s">
        <v>883</v>
      </c>
      <c r="AL27" s="189" t="s">
        <v>884</v>
      </c>
      <c r="AM27" s="189" t="s">
        <v>885</v>
      </c>
      <c r="AN27" s="189" t="s">
        <v>886</v>
      </c>
      <c r="AO27" s="189" t="s">
        <v>887</v>
      </c>
      <c r="AP27" s="189" t="s">
        <v>888</v>
      </c>
      <c r="AQ27" s="189" t="s">
        <v>889</v>
      </c>
      <c r="AR27" s="189" t="s">
        <v>890</v>
      </c>
      <c r="AS27" s="189" t="s">
        <v>891</v>
      </c>
      <c r="AT27" s="189" t="s">
        <v>892</v>
      </c>
      <c r="AU27" s="189" t="s">
        <v>893</v>
      </c>
      <c r="AV27" s="189" t="s">
        <v>894</v>
      </c>
      <c r="AW27" s="189" t="s">
        <v>895</v>
      </c>
      <c r="AX27" s="189" t="s">
        <v>896</v>
      </c>
    </row>
    <row r="28" spans="1:51" ht="18" customHeight="1">
      <c r="A28" s="187"/>
      <c r="B28" s="188" t="s">
        <v>3</v>
      </c>
      <c r="C28" s="189">
        <v>0.20555555555555555</v>
      </c>
      <c r="D28" s="189">
        <v>0.21597222222222223</v>
      </c>
      <c r="E28" s="189">
        <v>0.22638888888888889</v>
      </c>
      <c r="F28" s="189">
        <v>0.23680555555555555</v>
      </c>
      <c r="G28" s="189">
        <v>0.24722222222222223</v>
      </c>
      <c r="H28" s="189">
        <v>0.25763888888888886</v>
      </c>
      <c r="I28" s="189">
        <v>0.26805555555555555</v>
      </c>
      <c r="J28" s="189">
        <v>0.27847222222222223</v>
      </c>
      <c r="K28" s="189">
        <v>0.28888888888888886</v>
      </c>
      <c r="L28" s="189">
        <v>0.29930555555555555</v>
      </c>
      <c r="M28" s="189">
        <v>0.30972222222222223</v>
      </c>
      <c r="N28" s="189">
        <v>0.32013888888888886</v>
      </c>
      <c r="O28" s="189">
        <v>0.33055555555555555</v>
      </c>
      <c r="P28" s="189">
        <v>0.34097222222222223</v>
      </c>
      <c r="Q28" s="189">
        <v>0.35138888888888886</v>
      </c>
      <c r="R28" s="189">
        <v>0.36180555555555555</v>
      </c>
      <c r="S28" s="189">
        <v>0.37222222222222223</v>
      </c>
      <c r="T28" s="189">
        <v>0.38263888888888886</v>
      </c>
      <c r="U28" s="189">
        <v>0.39027777777777778</v>
      </c>
      <c r="V28" s="189">
        <v>0.41111111111111109</v>
      </c>
      <c r="W28" s="189">
        <v>0.43194444444444446</v>
      </c>
      <c r="X28" s="189">
        <v>0.45277777777777778</v>
      </c>
      <c r="Y28" s="189">
        <v>0.47361111111111109</v>
      </c>
      <c r="Z28" s="189">
        <v>0.49444444444444446</v>
      </c>
      <c r="AA28" s="189">
        <v>0.51527777777777772</v>
      </c>
      <c r="AB28" s="189">
        <v>0.53611111111111109</v>
      </c>
      <c r="AC28" s="189">
        <v>0.55694444444444446</v>
      </c>
      <c r="AD28" s="189">
        <v>0.57777777777777772</v>
      </c>
      <c r="AE28" s="189">
        <v>0.59861111111111109</v>
      </c>
      <c r="AF28" s="189">
        <v>0.61944444444444446</v>
      </c>
      <c r="AG28" s="189">
        <v>0.64027777777777772</v>
      </c>
      <c r="AH28" s="189">
        <v>0.6645833333333333</v>
      </c>
      <c r="AI28" s="189">
        <v>0.67500000000000004</v>
      </c>
      <c r="AJ28" s="189">
        <v>0.68541666666666667</v>
      </c>
      <c r="AK28" s="189">
        <v>0.6958333333333333</v>
      </c>
      <c r="AL28" s="189">
        <v>0.70625000000000004</v>
      </c>
      <c r="AM28" s="189">
        <v>0.71666666666666667</v>
      </c>
      <c r="AN28" s="189">
        <v>0.7270833333333333</v>
      </c>
      <c r="AO28" s="189">
        <v>0.73750000000000004</v>
      </c>
      <c r="AP28" s="189">
        <v>0.74791666666666667</v>
      </c>
      <c r="AQ28" s="189">
        <v>0.7583333333333333</v>
      </c>
      <c r="AR28" s="189">
        <v>0.76875000000000004</v>
      </c>
      <c r="AS28" s="189">
        <v>0.78611111111111109</v>
      </c>
      <c r="AT28" s="189">
        <v>0.80694444444444446</v>
      </c>
      <c r="AU28" s="189">
        <v>0.82777777777777772</v>
      </c>
      <c r="AV28" s="189">
        <v>0.84861111111111109</v>
      </c>
      <c r="AW28" s="189">
        <v>0.86944444444444446</v>
      </c>
      <c r="AX28" s="189">
        <v>0.89027777777777772</v>
      </c>
    </row>
    <row r="29" spans="1:51" ht="18" customHeight="1">
      <c r="A29" s="192"/>
      <c r="B29" s="181"/>
      <c r="D29" s="187"/>
      <c r="E29" s="187"/>
      <c r="F29" s="187"/>
    </row>
    <row r="30" spans="1:51" ht="18" customHeight="1">
      <c r="B30" s="188" t="s">
        <v>3</v>
      </c>
      <c r="C30" s="189">
        <v>0.20902777777777778</v>
      </c>
      <c r="D30" s="189">
        <v>0.21944444444444444</v>
      </c>
      <c r="E30" s="189">
        <v>0.2298611111111111</v>
      </c>
      <c r="F30" s="191">
        <v>0.24027777777777778</v>
      </c>
      <c r="G30" s="190">
        <v>0.25069444444444444</v>
      </c>
      <c r="H30" s="190">
        <v>0.26111111111111113</v>
      </c>
      <c r="I30" s="190">
        <v>0.27152777777777776</v>
      </c>
      <c r="J30" s="190">
        <v>0.28194444444444444</v>
      </c>
      <c r="K30" s="190">
        <v>0.29236111111111113</v>
      </c>
      <c r="L30" s="190">
        <v>0.30277777777777776</v>
      </c>
      <c r="M30" s="190">
        <v>0.31319444444444444</v>
      </c>
      <c r="N30" s="190">
        <v>0.32361111111111113</v>
      </c>
      <c r="O30" s="190">
        <v>0.33402777777777776</v>
      </c>
      <c r="P30" s="190">
        <v>0.34444444444444444</v>
      </c>
      <c r="Q30" s="190">
        <v>0.35486111111111113</v>
      </c>
      <c r="R30" s="190">
        <v>0.36527777777777776</v>
      </c>
      <c r="S30" s="190">
        <v>0.37569444444444444</v>
      </c>
      <c r="T30" s="190">
        <v>0.38611111111111113</v>
      </c>
      <c r="U30" s="190">
        <v>0.39583333333333331</v>
      </c>
      <c r="V30" s="190">
        <v>0.41666666666666669</v>
      </c>
      <c r="W30" s="190">
        <v>0.4375</v>
      </c>
      <c r="X30" s="190">
        <v>0.45833333333333331</v>
      </c>
      <c r="Y30" s="190">
        <v>0.47916666666666669</v>
      </c>
      <c r="Z30" s="190">
        <v>0.5</v>
      </c>
      <c r="AA30" s="190">
        <v>0.52083333333333337</v>
      </c>
      <c r="AB30" s="190">
        <v>0.54166666666666663</v>
      </c>
      <c r="AC30" s="190">
        <v>0.5625</v>
      </c>
      <c r="AD30" s="190">
        <v>0.58333333333333337</v>
      </c>
      <c r="AE30" s="190">
        <v>0.60416666666666663</v>
      </c>
      <c r="AF30" s="190">
        <v>0.625</v>
      </c>
      <c r="AG30" s="190">
        <v>0.63541666666666663</v>
      </c>
      <c r="AH30" s="190">
        <v>0.64583333333333337</v>
      </c>
      <c r="AI30" s="190">
        <v>0.66805555555555551</v>
      </c>
      <c r="AJ30" s="190">
        <v>0.67847222222222225</v>
      </c>
      <c r="AK30" s="190">
        <v>0.68888888888888888</v>
      </c>
      <c r="AL30" s="190">
        <v>0.69930555555555551</v>
      </c>
      <c r="AM30" s="190">
        <v>0.70972222222222225</v>
      </c>
      <c r="AN30" s="190">
        <v>0.72013888888888888</v>
      </c>
      <c r="AO30" s="190">
        <v>0.73055555555555551</v>
      </c>
      <c r="AP30" s="190">
        <v>0.74097222222222225</v>
      </c>
      <c r="AQ30" s="190">
        <v>0.75138888888888888</v>
      </c>
      <c r="AR30" s="190">
        <v>0.76180555555555551</v>
      </c>
      <c r="AS30" s="190">
        <v>0.77222222222222225</v>
      </c>
      <c r="AT30" s="190">
        <v>0.79166666666666663</v>
      </c>
      <c r="AU30" s="190">
        <v>0.8125</v>
      </c>
      <c r="AV30" s="190">
        <v>0.83333333333333337</v>
      </c>
      <c r="AW30" s="190">
        <v>0.85416666666666663</v>
      </c>
      <c r="AX30" s="190">
        <v>0.875</v>
      </c>
      <c r="AY30" s="190">
        <v>0.89583333333333337</v>
      </c>
    </row>
    <row r="31" spans="1:51" ht="18" customHeight="1">
      <c r="B31" s="188" t="s">
        <v>33</v>
      </c>
      <c r="C31" s="189" t="s">
        <v>153</v>
      </c>
      <c r="D31" s="189" t="s">
        <v>154</v>
      </c>
      <c r="E31" s="189" t="s">
        <v>155</v>
      </c>
      <c r="F31" s="191" t="s">
        <v>156</v>
      </c>
      <c r="G31" s="190" t="s">
        <v>157</v>
      </c>
      <c r="H31" s="190" t="s">
        <v>158</v>
      </c>
      <c r="I31" s="190" t="s">
        <v>159</v>
      </c>
      <c r="J31" s="190" t="s">
        <v>160</v>
      </c>
      <c r="K31" s="190" t="s">
        <v>161</v>
      </c>
      <c r="L31" s="190" t="s">
        <v>162</v>
      </c>
      <c r="M31" s="190" t="s">
        <v>163</v>
      </c>
      <c r="N31" s="190" t="s">
        <v>164</v>
      </c>
      <c r="O31" s="190" t="s">
        <v>165</v>
      </c>
      <c r="P31" s="190" t="s">
        <v>166</v>
      </c>
      <c r="Q31" s="190" t="s">
        <v>167</v>
      </c>
      <c r="R31" s="190" t="s">
        <v>168</v>
      </c>
      <c r="S31" s="190" t="s">
        <v>215</v>
      </c>
      <c r="T31" s="190" t="s">
        <v>781</v>
      </c>
      <c r="U31" s="190" t="s">
        <v>124</v>
      </c>
      <c r="V31" s="190" t="s">
        <v>125</v>
      </c>
      <c r="W31" s="190" t="s">
        <v>126</v>
      </c>
      <c r="X31" s="190" t="s">
        <v>127</v>
      </c>
      <c r="Y31" s="190" t="s">
        <v>128</v>
      </c>
      <c r="Z31" s="190" t="s">
        <v>129</v>
      </c>
      <c r="AA31" s="190" t="s">
        <v>130</v>
      </c>
      <c r="AB31" s="190" t="s">
        <v>131</v>
      </c>
      <c r="AC31" s="190" t="s">
        <v>132</v>
      </c>
      <c r="AD31" s="190" t="s">
        <v>133</v>
      </c>
      <c r="AE31" s="190" t="s">
        <v>134</v>
      </c>
      <c r="AF31" s="190" t="s">
        <v>135</v>
      </c>
      <c r="AG31" s="190">
        <v>0.63611111111111107</v>
      </c>
      <c r="AH31" s="190" t="s">
        <v>136</v>
      </c>
      <c r="AI31" s="190" t="s">
        <v>709</v>
      </c>
      <c r="AJ31" s="190" t="s">
        <v>710</v>
      </c>
      <c r="AK31" s="190" t="s">
        <v>711</v>
      </c>
      <c r="AL31" s="190" t="s">
        <v>712</v>
      </c>
      <c r="AM31" s="190" t="s">
        <v>713</v>
      </c>
      <c r="AN31" s="190" t="s">
        <v>714</v>
      </c>
      <c r="AO31" s="190" t="s">
        <v>715</v>
      </c>
      <c r="AP31" s="190" t="s">
        <v>716</v>
      </c>
      <c r="AQ31" s="190" t="s">
        <v>717</v>
      </c>
      <c r="AR31" s="190" t="s">
        <v>718</v>
      </c>
      <c r="AS31" s="190">
        <v>0.77361111111111114</v>
      </c>
      <c r="AT31" s="190" t="s">
        <v>194</v>
      </c>
      <c r="AU31" s="190" t="s">
        <v>195</v>
      </c>
      <c r="AV31" s="190" t="s">
        <v>196</v>
      </c>
      <c r="AW31" s="190" t="s">
        <v>197</v>
      </c>
      <c r="AX31" s="190" t="s">
        <v>198</v>
      </c>
      <c r="AY31" s="190" t="s">
        <v>911</v>
      </c>
    </row>
    <row r="32" spans="1:51" ht="18" customHeight="1">
      <c r="B32" s="188" t="s">
        <v>12</v>
      </c>
      <c r="C32" s="189" t="s">
        <v>679</v>
      </c>
      <c r="D32" s="189" t="s">
        <v>680</v>
      </c>
      <c r="E32" s="189" t="s">
        <v>681</v>
      </c>
      <c r="F32" s="191" t="s">
        <v>682</v>
      </c>
      <c r="G32" s="190" t="s">
        <v>683</v>
      </c>
      <c r="H32" s="190" t="s">
        <v>684</v>
      </c>
      <c r="I32" s="190" t="s">
        <v>685</v>
      </c>
      <c r="J32" s="190" t="s">
        <v>686</v>
      </c>
      <c r="K32" s="190" t="s">
        <v>687</v>
      </c>
      <c r="L32" s="190" t="s">
        <v>688</v>
      </c>
      <c r="M32" s="190" t="s">
        <v>689</v>
      </c>
      <c r="N32" s="190" t="s">
        <v>690</v>
      </c>
      <c r="O32" s="190" t="s">
        <v>691</v>
      </c>
      <c r="P32" s="190" t="s">
        <v>692</v>
      </c>
      <c r="Q32" s="190" t="s">
        <v>693</v>
      </c>
      <c r="R32" s="190" t="s">
        <v>694</v>
      </c>
      <c r="S32" s="190" t="s">
        <v>261</v>
      </c>
      <c r="T32" s="190" t="s">
        <v>811</v>
      </c>
      <c r="U32" s="190" t="s">
        <v>170</v>
      </c>
      <c r="V32" s="190" t="s">
        <v>171</v>
      </c>
      <c r="W32" s="190" t="s">
        <v>172</v>
      </c>
      <c r="X32" s="190" t="s">
        <v>173</v>
      </c>
      <c r="Y32" s="190" t="s">
        <v>174</v>
      </c>
      <c r="Z32" s="190" t="s">
        <v>175</v>
      </c>
      <c r="AA32" s="190" t="s">
        <v>176</v>
      </c>
      <c r="AB32" s="190" t="s">
        <v>177</v>
      </c>
      <c r="AC32" s="190" t="s">
        <v>178</v>
      </c>
      <c r="AD32" s="190" t="s">
        <v>179</v>
      </c>
      <c r="AE32" s="190" t="s">
        <v>180</v>
      </c>
      <c r="AF32" s="190" t="s">
        <v>181</v>
      </c>
      <c r="AG32" s="190">
        <v>0.63680555555555551</v>
      </c>
      <c r="AH32" s="190" t="s">
        <v>912</v>
      </c>
      <c r="AI32" s="190" t="s">
        <v>230</v>
      </c>
      <c r="AJ32" s="190" t="s">
        <v>231</v>
      </c>
      <c r="AK32" s="190" t="s">
        <v>232</v>
      </c>
      <c r="AL32" s="190" t="s">
        <v>233</v>
      </c>
      <c r="AM32" s="190" t="s">
        <v>234</v>
      </c>
      <c r="AN32" s="190" t="s">
        <v>235</v>
      </c>
      <c r="AO32" s="190" t="s">
        <v>236</v>
      </c>
      <c r="AP32" s="190" t="s">
        <v>237</v>
      </c>
      <c r="AQ32" s="190" t="s">
        <v>238</v>
      </c>
      <c r="AR32" s="190" t="s">
        <v>738</v>
      </c>
      <c r="AS32" s="190">
        <v>0.77430555555555558</v>
      </c>
      <c r="AT32" s="190" t="s">
        <v>240</v>
      </c>
      <c r="AU32" s="190" t="s">
        <v>241</v>
      </c>
      <c r="AV32" s="190" t="s">
        <v>242</v>
      </c>
      <c r="AW32" s="190" t="s">
        <v>243</v>
      </c>
      <c r="AX32" s="190" t="s">
        <v>244</v>
      </c>
      <c r="AY32" s="190" t="s">
        <v>913</v>
      </c>
    </row>
    <row r="33" spans="1:51" ht="18" customHeight="1">
      <c r="B33" s="188" t="s">
        <v>29</v>
      </c>
      <c r="C33" s="189" t="s">
        <v>199</v>
      </c>
      <c r="D33" s="189" t="s">
        <v>200</v>
      </c>
      <c r="E33" s="189" t="s">
        <v>201</v>
      </c>
      <c r="F33" s="191" t="s">
        <v>202</v>
      </c>
      <c r="G33" s="190" t="s">
        <v>203</v>
      </c>
      <c r="H33" s="190" t="s">
        <v>204</v>
      </c>
      <c r="I33" s="190" t="s">
        <v>205</v>
      </c>
      <c r="J33" s="190" t="s">
        <v>206</v>
      </c>
      <c r="K33" s="190" t="s">
        <v>207</v>
      </c>
      <c r="L33" s="190" t="s">
        <v>208</v>
      </c>
      <c r="M33" s="190" t="s">
        <v>209</v>
      </c>
      <c r="N33" s="190" t="s">
        <v>210</v>
      </c>
      <c r="O33" s="190" t="s">
        <v>211</v>
      </c>
      <c r="P33" s="190" t="s">
        <v>212</v>
      </c>
      <c r="Q33" s="190" t="s">
        <v>213</v>
      </c>
      <c r="R33" s="190" t="s">
        <v>214</v>
      </c>
      <c r="S33" s="190" t="s">
        <v>308</v>
      </c>
      <c r="T33" s="190" t="s">
        <v>831</v>
      </c>
      <c r="U33" s="190" t="s">
        <v>216</v>
      </c>
      <c r="V33" s="190" t="s">
        <v>217</v>
      </c>
      <c r="W33" s="190" t="s">
        <v>218</v>
      </c>
      <c r="X33" s="190" t="s">
        <v>219</v>
      </c>
      <c r="Y33" s="190" t="s">
        <v>220</v>
      </c>
      <c r="Z33" s="190" t="s">
        <v>221</v>
      </c>
      <c r="AA33" s="190" t="s">
        <v>222</v>
      </c>
      <c r="AB33" s="190" t="s">
        <v>223</v>
      </c>
      <c r="AC33" s="190" t="s">
        <v>224</v>
      </c>
      <c r="AD33" s="190" t="s">
        <v>225</v>
      </c>
      <c r="AE33" s="190" t="s">
        <v>226</v>
      </c>
      <c r="AF33" s="190" t="s">
        <v>227</v>
      </c>
      <c r="AG33" s="190">
        <v>0.63749999999999996</v>
      </c>
      <c r="AH33" s="190" t="s">
        <v>182</v>
      </c>
      <c r="AI33" s="190" t="s">
        <v>276</v>
      </c>
      <c r="AJ33" s="190" t="s">
        <v>277</v>
      </c>
      <c r="AK33" s="190" t="s">
        <v>278</v>
      </c>
      <c r="AL33" s="190" t="s">
        <v>279</v>
      </c>
      <c r="AM33" s="190" t="s">
        <v>280</v>
      </c>
      <c r="AN33" s="190" t="s">
        <v>281</v>
      </c>
      <c r="AO33" s="190" t="s">
        <v>282</v>
      </c>
      <c r="AP33" s="190" t="s">
        <v>283</v>
      </c>
      <c r="AQ33" s="190" t="s">
        <v>284</v>
      </c>
      <c r="AR33" s="190" t="s">
        <v>758</v>
      </c>
      <c r="AS33" s="190">
        <v>0.77500000000000002</v>
      </c>
      <c r="AT33" s="190" t="s">
        <v>286</v>
      </c>
      <c r="AU33" s="190" t="s">
        <v>287</v>
      </c>
      <c r="AV33" s="190" t="s">
        <v>288</v>
      </c>
      <c r="AW33" s="190" t="s">
        <v>289</v>
      </c>
      <c r="AX33" s="190" t="s">
        <v>290</v>
      </c>
      <c r="AY33" s="190" t="s">
        <v>914</v>
      </c>
    </row>
    <row r="34" spans="1:51" ht="18" customHeight="1">
      <c r="B34" s="188" t="s">
        <v>10</v>
      </c>
      <c r="C34" s="189" t="s">
        <v>245</v>
      </c>
      <c r="D34" s="189" t="s">
        <v>246</v>
      </c>
      <c r="E34" s="189" t="s">
        <v>247</v>
      </c>
      <c r="F34" s="191" t="s">
        <v>248</v>
      </c>
      <c r="G34" s="190" t="s">
        <v>249</v>
      </c>
      <c r="H34" s="190" t="s">
        <v>250</v>
      </c>
      <c r="I34" s="190" t="s">
        <v>251</v>
      </c>
      <c r="J34" s="190" t="s">
        <v>252</v>
      </c>
      <c r="K34" s="190" t="s">
        <v>253</v>
      </c>
      <c r="L34" s="190" t="s">
        <v>254</v>
      </c>
      <c r="M34" s="190" t="s">
        <v>255</v>
      </c>
      <c r="N34" s="190" t="s">
        <v>256</v>
      </c>
      <c r="O34" s="190" t="s">
        <v>257</v>
      </c>
      <c r="P34" s="190" t="s">
        <v>258</v>
      </c>
      <c r="Q34" s="190" t="s">
        <v>259</v>
      </c>
      <c r="R34" s="190" t="s">
        <v>260</v>
      </c>
      <c r="S34" s="190" t="s">
        <v>355</v>
      </c>
      <c r="T34" s="190" t="s">
        <v>867</v>
      </c>
      <c r="U34" s="190" t="s">
        <v>262</v>
      </c>
      <c r="V34" s="190" t="s">
        <v>263</v>
      </c>
      <c r="W34" s="190" t="s">
        <v>264</v>
      </c>
      <c r="X34" s="190" t="s">
        <v>265</v>
      </c>
      <c r="Y34" s="190" t="s">
        <v>266</v>
      </c>
      <c r="Z34" s="190" t="s">
        <v>267</v>
      </c>
      <c r="AA34" s="190" t="s">
        <v>268</v>
      </c>
      <c r="AB34" s="190" t="s">
        <v>269</v>
      </c>
      <c r="AC34" s="190" t="s">
        <v>270</v>
      </c>
      <c r="AD34" s="190" t="s">
        <v>271</v>
      </c>
      <c r="AE34" s="190" t="s">
        <v>272</v>
      </c>
      <c r="AF34" s="190" t="s">
        <v>273</v>
      </c>
      <c r="AG34" s="190">
        <v>0.6381944444444444</v>
      </c>
      <c r="AH34" s="190" t="s">
        <v>915</v>
      </c>
      <c r="AI34" s="190" t="s">
        <v>795</v>
      </c>
      <c r="AJ34" s="190" t="s">
        <v>796</v>
      </c>
      <c r="AK34" s="190" t="s">
        <v>797</v>
      </c>
      <c r="AL34" s="190" t="s">
        <v>798</v>
      </c>
      <c r="AM34" s="190" t="s">
        <v>799</v>
      </c>
      <c r="AN34" s="190" t="s">
        <v>800</v>
      </c>
      <c r="AO34" s="190" t="s">
        <v>801</v>
      </c>
      <c r="AP34" s="190" t="s">
        <v>802</v>
      </c>
      <c r="AQ34" s="190" t="s">
        <v>803</v>
      </c>
      <c r="AR34" s="190" t="s">
        <v>804</v>
      </c>
      <c r="AS34" s="190">
        <v>0.77569444444444446</v>
      </c>
      <c r="AT34" s="190" t="s">
        <v>333</v>
      </c>
      <c r="AU34" s="190" t="s">
        <v>334</v>
      </c>
      <c r="AV34" s="190" t="s">
        <v>335</v>
      </c>
      <c r="AW34" s="190" t="s">
        <v>336</v>
      </c>
      <c r="AX34" s="190" t="s">
        <v>337</v>
      </c>
      <c r="AY34" s="190" t="s">
        <v>916</v>
      </c>
    </row>
    <row r="35" spans="1:51" ht="18" customHeight="1">
      <c r="B35" s="188" t="s">
        <v>8</v>
      </c>
      <c r="C35" s="189" t="s">
        <v>765</v>
      </c>
      <c r="D35" s="189" t="s">
        <v>766</v>
      </c>
      <c r="E35" s="189" t="s">
        <v>767</v>
      </c>
      <c r="F35" s="191" t="s">
        <v>768</v>
      </c>
      <c r="G35" s="190" t="s">
        <v>769</v>
      </c>
      <c r="H35" s="190" t="s">
        <v>770</v>
      </c>
      <c r="I35" s="190" t="s">
        <v>771</v>
      </c>
      <c r="J35" s="190" t="s">
        <v>772</v>
      </c>
      <c r="K35" s="190" t="s">
        <v>773</v>
      </c>
      <c r="L35" s="190" t="s">
        <v>774</v>
      </c>
      <c r="M35" s="190" t="s">
        <v>775</v>
      </c>
      <c r="N35" s="190" t="s">
        <v>776</v>
      </c>
      <c r="O35" s="190" t="s">
        <v>777</v>
      </c>
      <c r="P35" s="190" t="s">
        <v>778</v>
      </c>
      <c r="Q35" s="190" t="s">
        <v>779</v>
      </c>
      <c r="R35" s="190" t="s">
        <v>780</v>
      </c>
      <c r="S35" s="190" t="s">
        <v>402</v>
      </c>
      <c r="T35" s="190" t="s">
        <v>897</v>
      </c>
      <c r="U35" s="190" t="s">
        <v>309</v>
      </c>
      <c r="V35" s="190" t="s">
        <v>310</v>
      </c>
      <c r="W35" s="190" t="s">
        <v>311</v>
      </c>
      <c r="X35" s="190" t="s">
        <v>312</v>
      </c>
      <c r="Y35" s="190" t="s">
        <v>313</v>
      </c>
      <c r="Z35" s="190" t="s">
        <v>314</v>
      </c>
      <c r="AA35" s="190" t="s">
        <v>315</v>
      </c>
      <c r="AB35" s="190" t="s">
        <v>316</v>
      </c>
      <c r="AC35" s="190" t="s">
        <v>317</v>
      </c>
      <c r="AD35" s="190" t="s">
        <v>318</v>
      </c>
      <c r="AE35" s="190" t="s">
        <v>319</v>
      </c>
      <c r="AF35" s="190" t="s">
        <v>320</v>
      </c>
      <c r="AG35" s="190">
        <v>0.63888888888888884</v>
      </c>
      <c r="AH35" s="190" t="s">
        <v>228</v>
      </c>
      <c r="AI35" s="190" t="s">
        <v>323</v>
      </c>
      <c r="AJ35" s="190" t="s">
        <v>324</v>
      </c>
      <c r="AK35" s="190" t="s">
        <v>325</v>
      </c>
      <c r="AL35" s="190" t="s">
        <v>326</v>
      </c>
      <c r="AM35" s="190" t="s">
        <v>327</v>
      </c>
      <c r="AN35" s="190" t="s">
        <v>328</v>
      </c>
      <c r="AO35" s="190" t="s">
        <v>329</v>
      </c>
      <c r="AP35" s="190" t="s">
        <v>330</v>
      </c>
      <c r="AQ35" s="190" t="s">
        <v>331</v>
      </c>
      <c r="AR35" s="190" t="s">
        <v>824</v>
      </c>
      <c r="AS35" s="190">
        <v>0.77638888888888902</v>
      </c>
      <c r="AT35" s="190" t="s">
        <v>380</v>
      </c>
      <c r="AU35" s="190" t="s">
        <v>381</v>
      </c>
      <c r="AV35" s="190" t="s">
        <v>382</v>
      </c>
      <c r="AW35" s="190" t="s">
        <v>383</v>
      </c>
      <c r="AX35" s="190" t="s">
        <v>384</v>
      </c>
      <c r="AY35" s="190" t="s">
        <v>917</v>
      </c>
    </row>
    <row r="36" spans="1:51" ht="18" customHeight="1">
      <c r="B36" s="188" t="s">
        <v>4</v>
      </c>
      <c r="C36" s="189" t="s">
        <v>292</v>
      </c>
      <c r="D36" s="189" t="s">
        <v>293</v>
      </c>
      <c r="E36" s="189" t="s">
        <v>294</v>
      </c>
      <c r="F36" s="191" t="s">
        <v>295</v>
      </c>
      <c r="G36" s="190" t="s">
        <v>296</v>
      </c>
      <c r="H36" s="190" t="s">
        <v>297</v>
      </c>
      <c r="I36" s="190" t="s">
        <v>298</v>
      </c>
      <c r="J36" s="190" t="s">
        <v>299</v>
      </c>
      <c r="K36" s="190" t="s">
        <v>300</v>
      </c>
      <c r="L36" s="190" t="s">
        <v>301</v>
      </c>
      <c r="M36" s="190" t="s">
        <v>302</v>
      </c>
      <c r="N36" s="190" t="s">
        <v>303</v>
      </c>
      <c r="O36" s="190" t="s">
        <v>304</v>
      </c>
      <c r="P36" s="190" t="s">
        <v>305</v>
      </c>
      <c r="Q36" s="190" t="s">
        <v>306</v>
      </c>
      <c r="R36" s="190" t="s">
        <v>307</v>
      </c>
      <c r="S36" s="190" t="s">
        <v>449</v>
      </c>
      <c r="T36" s="190" t="s">
        <v>918</v>
      </c>
      <c r="U36" s="190" t="s">
        <v>356</v>
      </c>
      <c r="V36" s="190" t="s">
        <v>357</v>
      </c>
      <c r="W36" s="190" t="s">
        <v>358</v>
      </c>
      <c r="X36" s="190" t="s">
        <v>359</v>
      </c>
      <c r="Y36" s="190" t="s">
        <v>360</v>
      </c>
      <c r="Z36" s="190" t="s">
        <v>361</v>
      </c>
      <c r="AA36" s="190" t="s">
        <v>362</v>
      </c>
      <c r="AB36" s="190" t="s">
        <v>363</v>
      </c>
      <c r="AC36" s="190" t="s">
        <v>364</v>
      </c>
      <c r="AD36" s="190" t="s">
        <v>365</v>
      </c>
      <c r="AE36" s="190" t="s">
        <v>366</v>
      </c>
      <c r="AF36" s="190" t="s">
        <v>367</v>
      </c>
      <c r="AG36" s="190">
        <v>0.63958333333333328</v>
      </c>
      <c r="AH36" s="190" t="s">
        <v>274</v>
      </c>
      <c r="AI36" s="190" t="s">
        <v>370</v>
      </c>
      <c r="AJ36" s="190" t="s">
        <v>371</v>
      </c>
      <c r="AK36" s="190" t="s">
        <v>372</v>
      </c>
      <c r="AL36" s="190" t="s">
        <v>373</v>
      </c>
      <c r="AM36" s="190" t="s">
        <v>374</v>
      </c>
      <c r="AN36" s="190" t="s">
        <v>375</v>
      </c>
      <c r="AO36" s="190" t="s">
        <v>376</v>
      </c>
      <c r="AP36" s="190" t="s">
        <v>377</v>
      </c>
      <c r="AQ36" s="190" t="s">
        <v>378</v>
      </c>
      <c r="AR36" s="190" t="s">
        <v>844</v>
      </c>
      <c r="AS36" s="190">
        <v>0.77708333333333346</v>
      </c>
      <c r="AT36" s="190" t="s">
        <v>427</v>
      </c>
      <c r="AU36" s="190" t="s">
        <v>428</v>
      </c>
      <c r="AV36" s="190" t="s">
        <v>429</v>
      </c>
      <c r="AW36" s="190" t="s">
        <v>430</v>
      </c>
      <c r="AX36" s="190" t="s">
        <v>431</v>
      </c>
      <c r="AY36" s="190" t="s">
        <v>919</v>
      </c>
    </row>
    <row r="37" spans="1:51" ht="18" customHeight="1">
      <c r="B37" s="188" t="s">
        <v>2</v>
      </c>
      <c r="C37" s="189" t="s">
        <v>339</v>
      </c>
      <c r="D37" s="189" t="s">
        <v>340</v>
      </c>
      <c r="E37" s="189" t="s">
        <v>341</v>
      </c>
      <c r="F37" s="191" t="s">
        <v>342</v>
      </c>
      <c r="G37" s="190" t="s">
        <v>343</v>
      </c>
      <c r="H37" s="190" t="s">
        <v>344</v>
      </c>
      <c r="I37" s="190" t="s">
        <v>345</v>
      </c>
      <c r="J37" s="190" t="s">
        <v>346</v>
      </c>
      <c r="K37" s="190" t="s">
        <v>347</v>
      </c>
      <c r="L37" s="190" t="s">
        <v>348</v>
      </c>
      <c r="M37" s="190" t="s">
        <v>349</v>
      </c>
      <c r="N37" s="190" t="s">
        <v>350</v>
      </c>
      <c r="O37" s="190" t="s">
        <v>351</v>
      </c>
      <c r="P37" s="190" t="s">
        <v>352</v>
      </c>
      <c r="Q37" s="190" t="s">
        <v>353</v>
      </c>
      <c r="R37" s="190" t="s">
        <v>354</v>
      </c>
      <c r="S37" s="190" t="s">
        <v>496</v>
      </c>
      <c r="T37" s="190" t="s">
        <v>920</v>
      </c>
      <c r="U37" s="190" t="s">
        <v>403</v>
      </c>
      <c r="V37" s="190" t="s">
        <v>404</v>
      </c>
      <c r="W37" s="190" t="s">
        <v>405</v>
      </c>
      <c r="X37" s="190" t="s">
        <v>406</v>
      </c>
      <c r="Y37" s="190" t="s">
        <v>407</v>
      </c>
      <c r="Z37" s="190" t="s">
        <v>408</v>
      </c>
      <c r="AA37" s="190" t="s">
        <v>409</v>
      </c>
      <c r="AB37" s="190" t="s">
        <v>410</v>
      </c>
      <c r="AC37" s="190" t="s">
        <v>411</v>
      </c>
      <c r="AD37" s="190" t="s">
        <v>412</v>
      </c>
      <c r="AE37" s="190" t="s">
        <v>413</v>
      </c>
      <c r="AF37" s="190" t="s">
        <v>414</v>
      </c>
      <c r="AG37" s="190">
        <v>0.64027777777777772</v>
      </c>
      <c r="AH37" s="190" t="s">
        <v>921</v>
      </c>
      <c r="AI37" s="190" t="s">
        <v>881</v>
      </c>
      <c r="AJ37" s="190" t="s">
        <v>882</v>
      </c>
      <c r="AK37" s="190" t="s">
        <v>883</v>
      </c>
      <c r="AL37" s="190" t="s">
        <v>884</v>
      </c>
      <c r="AM37" s="190" t="s">
        <v>885</v>
      </c>
      <c r="AN37" s="190" t="s">
        <v>886</v>
      </c>
      <c r="AO37" s="190" t="s">
        <v>887</v>
      </c>
      <c r="AP37" s="190" t="s">
        <v>888</v>
      </c>
      <c r="AQ37" s="190" t="s">
        <v>889</v>
      </c>
      <c r="AR37" s="190" t="s">
        <v>890</v>
      </c>
      <c r="AS37" s="190">
        <v>0.7777777777777779</v>
      </c>
      <c r="AT37" s="190" t="s">
        <v>474</v>
      </c>
      <c r="AU37" s="190" t="s">
        <v>475</v>
      </c>
      <c r="AV37" s="190" t="s">
        <v>476</v>
      </c>
      <c r="AW37" s="190" t="s">
        <v>477</v>
      </c>
      <c r="AX37" s="190" t="s">
        <v>478</v>
      </c>
      <c r="AY37" s="190" t="s">
        <v>922</v>
      </c>
    </row>
    <row r="38" spans="1:51" ht="18" customHeight="1">
      <c r="B38" s="188" t="s">
        <v>9</v>
      </c>
      <c r="C38" s="189" t="s">
        <v>851</v>
      </c>
      <c r="D38" s="189" t="s">
        <v>852</v>
      </c>
      <c r="E38" s="189" t="s">
        <v>853</v>
      </c>
      <c r="F38" s="191" t="s">
        <v>854</v>
      </c>
      <c r="G38" s="190" t="s">
        <v>855</v>
      </c>
      <c r="H38" s="190" t="s">
        <v>856</v>
      </c>
      <c r="I38" s="190" t="s">
        <v>857</v>
      </c>
      <c r="J38" s="190" t="s">
        <v>858</v>
      </c>
      <c r="K38" s="190" t="s">
        <v>859</v>
      </c>
      <c r="L38" s="190" t="s">
        <v>860</v>
      </c>
      <c r="M38" s="190" t="s">
        <v>861</v>
      </c>
      <c r="N38" s="190" t="s">
        <v>862</v>
      </c>
      <c r="O38" s="190" t="s">
        <v>863</v>
      </c>
      <c r="P38" s="190" t="s">
        <v>864</v>
      </c>
      <c r="Q38" s="190" t="s">
        <v>865</v>
      </c>
      <c r="R38" s="190" t="s">
        <v>866</v>
      </c>
      <c r="S38" s="190" t="s">
        <v>543</v>
      </c>
      <c r="T38" s="190" t="s">
        <v>923</v>
      </c>
      <c r="U38" s="190" t="s">
        <v>450</v>
      </c>
      <c r="V38" s="190" t="s">
        <v>451</v>
      </c>
      <c r="W38" s="190" t="s">
        <v>452</v>
      </c>
      <c r="X38" s="190" t="s">
        <v>453</v>
      </c>
      <c r="Y38" s="190" t="s">
        <v>454</v>
      </c>
      <c r="Z38" s="190" t="s">
        <v>455</v>
      </c>
      <c r="AA38" s="190" t="s">
        <v>456</v>
      </c>
      <c r="AB38" s="190" t="s">
        <v>457</v>
      </c>
      <c r="AC38" s="190" t="s">
        <v>458</v>
      </c>
      <c r="AD38" s="190" t="s">
        <v>459</v>
      </c>
      <c r="AE38" s="190" t="s">
        <v>460</v>
      </c>
      <c r="AF38" s="190" t="s">
        <v>461</v>
      </c>
      <c r="AG38" s="190">
        <v>0.64097222222222217</v>
      </c>
      <c r="AH38" s="190" t="s">
        <v>321</v>
      </c>
      <c r="AI38" s="190" t="s">
        <v>417</v>
      </c>
      <c r="AJ38" s="190" t="s">
        <v>418</v>
      </c>
      <c r="AK38" s="190" t="s">
        <v>419</v>
      </c>
      <c r="AL38" s="190" t="s">
        <v>420</v>
      </c>
      <c r="AM38" s="190" t="s">
        <v>421</v>
      </c>
      <c r="AN38" s="190" t="s">
        <v>422</v>
      </c>
      <c r="AO38" s="190" t="s">
        <v>423</v>
      </c>
      <c r="AP38" s="190" t="s">
        <v>424</v>
      </c>
      <c r="AQ38" s="190" t="s">
        <v>425</v>
      </c>
      <c r="AR38" s="190" t="s">
        <v>924</v>
      </c>
      <c r="AS38" s="190">
        <v>0.77847222222222234</v>
      </c>
      <c r="AT38" s="190" t="s">
        <v>521</v>
      </c>
      <c r="AU38" s="190" t="s">
        <v>522</v>
      </c>
      <c r="AV38" s="190" t="s">
        <v>523</v>
      </c>
      <c r="AW38" s="190" t="s">
        <v>524</v>
      </c>
      <c r="AX38" s="190" t="s">
        <v>525</v>
      </c>
      <c r="AY38" s="190" t="s">
        <v>925</v>
      </c>
    </row>
    <row r="39" spans="1:51" ht="18" customHeight="1">
      <c r="B39" s="188" t="s">
        <v>28</v>
      </c>
      <c r="C39" s="189" t="s">
        <v>386</v>
      </c>
      <c r="D39" s="189" t="s">
        <v>387</v>
      </c>
      <c r="E39" s="189" t="s">
        <v>388</v>
      </c>
      <c r="F39" s="191" t="s">
        <v>389</v>
      </c>
      <c r="G39" s="190" t="s">
        <v>390</v>
      </c>
      <c r="H39" s="190" t="s">
        <v>391</v>
      </c>
      <c r="I39" s="190" t="s">
        <v>392</v>
      </c>
      <c r="J39" s="190" t="s">
        <v>393</v>
      </c>
      <c r="K39" s="190" t="s">
        <v>394</v>
      </c>
      <c r="L39" s="190" t="s">
        <v>395</v>
      </c>
      <c r="M39" s="190" t="s">
        <v>396</v>
      </c>
      <c r="N39" s="190" t="s">
        <v>397</v>
      </c>
      <c r="O39" s="190" t="s">
        <v>398</v>
      </c>
      <c r="P39" s="190" t="s">
        <v>399</v>
      </c>
      <c r="Q39" s="190" t="s">
        <v>400</v>
      </c>
      <c r="R39" s="190" t="s">
        <v>401</v>
      </c>
      <c r="S39" s="190" t="s">
        <v>573</v>
      </c>
      <c r="T39" s="190" t="s">
        <v>926</v>
      </c>
      <c r="U39" s="190" t="s">
        <v>497</v>
      </c>
      <c r="V39" s="190" t="s">
        <v>498</v>
      </c>
      <c r="W39" s="190" t="s">
        <v>499</v>
      </c>
      <c r="X39" s="190" t="s">
        <v>500</v>
      </c>
      <c r="Y39" s="190" t="s">
        <v>501</v>
      </c>
      <c r="Z39" s="190" t="s">
        <v>502</v>
      </c>
      <c r="AA39" s="190" t="s">
        <v>503</v>
      </c>
      <c r="AB39" s="190" t="s">
        <v>504</v>
      </c>
      <c r="AC39" s="190" t="s">
        <v>505</v>
      </c>
      <c r="AD39" s="190" t="s">
        <v>506</v>
      </c>
      <c r="AE39" s="190" t="s">
        <v>507</v>
      </c>
      <c r="AF39" s="190" t="s">
        <v>508</v>
      </c>
      <c r="AG39" s="190">
        <v>0.64166666666666661</v>
      </c>
      <c r="AH39" s="190" t="s">
        <v>368</v>
      </c>
      <c r="AI39" s="190" t="s">
        <v>464</v>
      </c>
      <c r="AJ39" s="190" t="s">
        <v>465</v>
      </c>
      <c r="AK39" s="190" t="s">
        <v>466</v>
      </c>
      <c r="AL39" s="190" t="s">
        <v>467</v>
      </c>
      <c r="AM39" s="190" t="s">
        <v>468</v>
      </c>
      <c r="AN39" s="190" t="s">
        <v>469</v>
      </c>
      <c r="AO39" s="190" t="s">
        <v>470</v>
      </c>
      <c r="AP39" s="190" t="s">
        <v>471</v>
      </c>
      <c r="AQ39" s="190" t="s">
        <v>472</v>
      </c>
      <c r="AR39" s="190" t="s">
        <v>910</v>
      </c>
      <c r="AS39" s="190">
        <v>0.77916666666666679</v>
      </c>
      <c r="AT39" s="190" t="s">
        <v>568</v>
      </c>
      <c r="AU39" s="190" t="s">
        <v>569</v>
      </c>
      <c r="AV39" s="190" t="s">
        <v>570</v>
      </c>
      <c r="AW39" s="190" t="s">
        <v>571</v>
      </c>
      <c r="AX39" s="190" t="s">
        <v>572</v>
      </c>
      <c r="AY39" s="190" t="s">
        <v>927</v>
      </c>
    </row>
    <row r="40" spans="1:51" ht="18" customHeight="1">
      <c r="B40" s="188" t="s">
        <v>27</v>
      </c>
      <c r="C40" s="189" t="s">
        <v>433</v>
      </c>
      <c r="D40" s="189" t="s">
        <v>434</v>
      </c>
      <c r="E40" s="189" t="s">
        <v>435</v>
      </c>
      <c r="F40" s="191" t="s">
        <v>436</v>
      </c>
      <c r="G40" s="190" t="s">
        <v>437</v>
      </c>
      <c r="H40" s="190" t="s">
        <v>438</v>
      </c>
      <c r="I40" s="190" t="s">
        <v>439</v>
      </c>
      <c r="J40" s="190" t="s">
        <v>440</v>
      </c>
      <c r="K40" s="190" t="s">
        <v>441</v>
      </c>
      <c r="L40" s="190" t="s">
        <v>442</v>
      </c>
      <c r="M40" s="190" t="s">
        <v>443</v>
      </c>
      <c r="N40" s="190" t="s">
        <v>444</v>
      </c>
      <c r="O40" s="190" t="s">
        <v>445</v>
      </c>
      <c r="P40" s="190" t="s">
        <v>446</v>
      </c>
      <c r="Q40" s="190" t="s">
        <v>447</v>
      </c>
      <c r="R40" s="190" t="s">
        <v>448</v>
      </c>
      <c r="S40" s="190" t="s">
        <v>593</v>
      </c>
      <c r="T40" s="190" t="s">
        <v>928</v>
      </c>
      <c r="U40" s="190" t="s">
        <v>544</v>
      </c>
      <c r="V40" s="190" t="s">
        <v>545</v>
      </c>
      <c r="W40" s="190" t="s">
        <v>546</v>
      </c>
      <c r="X40" s="190" t="s">
        <v>547</v>
      </c>
      <c r="Y40" s="190" t="s">
        <v>548</v>
      </c>
      <c r="Z40" s="190" t="s">
        <v>549</v>
      </c>
      <c r="AA40" s="190" t="s">
        <v>550</v>
      </c>
      <c r="AB40" s="190" t="s">
        <v>551</v>
      </c>
      <c r="AC40" s="190" t="s">
        <v>552</v>
      </c>
      <c r="AD40" s="190" t="s">
        <v>553</v>
      </c>
      <c r="AE40" s="190" t="s">
        <v>554</v>
      </c>
      <c r="AF40" s="190" t="s">
        <v>555</v>
      </c>
      <c r="AG40" s="190">
        <v>0.64236111111111105</v>
      </c>
      <c r="AH40" s="190" t="s">
        <v>929</v>
      </c>
      <c r="AI40" s="190" t="s">
        <v>511</v>
      </c>
      <c r="AJ40" s="190" t="s">
        <v>512</v>
      </c>
      <c r="AK40" s="190" t="s">
        <v>513</v>
      </c>
      <c r="AL40" s="190" t="s">
        <v>514</v>
      </c>
      <c r="AM40" s="190" t="s">
        <v>515</v>
      </c>
      <c r="AN40" s="190" t="s">
        <v>516</v>
      </c>
      <c r="AO40" s="190" t="s">
        <v>517</v>
      </c>
      <c r="AP40" s="190" t="s">
        <v>518</v>
      </c>
      <c r="AQ40" s="190" t="s">
        <v>519</v>
      </c>
      <c r="AR40" s="190" t="s">
        <v>930</v>
      </c>
      <c r="AS40" s="190">
        <v>0.77986111111111123</v>
      </c>
      <c r="AT40" s="190" t="s">
        <v>588</v>
      </c>
      <c r="AU40" s="190" t="s">
        <v>589</v>
      </c>
      <c r="AV40" s="190" t="s">
        <v>590</v>
      </c>
      <c r="AW40" s="190" t="s">
        <v>591</v>
      </c>
      <c r="AX40" s="190" t="s">
        <v>592</v>
      </c>
      <c r="AY40" s="190" t="s">
        <v>931</v>
      </c>
    </row>
    <row r="41" spans="1:51" ht="18" customHeight="1">
      <c r="B41" s="188" t="s">
        <v>26</v>
      </c>
      <c r="C41" s="189" t="s">
        <v>480</v>
      </c>
      <c r="D41" s="189" t="s">
        <v>481</v>
      </c>
      <c r="E41" s="189" t="s">
        <v>482</v>
      </c>
      <c r="F41" s="191" t="s">
        <v>483</v>
      </c>
      <c r="G41" s="190" t="s">
        <v>484</v>
      </c>
      <c r="H41" s="190" t="s">
        <v>485</v>
      </c>
      <c r="I41" s="190" t="s">
        <v>486</v>
      </c>
      <c r="J41" s="190" t="s">
        <v>487</v>
      </c>
      <c r="K41" s="190" t="s">
        <v>488</v>
      </c>
      <c r="L41" s="190" t="s">
        <v>489</v>
      </c>
      <c r="M41" s="190" t="s">
        <v>490</v>
      </c>
      <c r="N41" s="190" t="s">
        <v>491</v>
      </c>
      <c r="O41" s="190" t="s">
        <v>492</v>
      </c>
      <c r="P41" s="190" t="s">
        <v>493</v>
      </c>
      <c r="Q41" s="190" t="s">
        <v>494</v>
      </c>
      <c r="R41" s="190" t="s">
        <v>495</v>
      </c>
      <c r="S41" s="190" t="s">
        <v>629</v>
      </c>
      <c r="T41" s="190" t="s">
        <v>932</v>
      </c>
      <c r="U41" s="190" t="s">
        <v>574</v>
      </c>
      <c r="V41" s="190" t="s">
        <v>575</v>
      </c>
      <c r="W41" s="190" t="s">
        <v>576</v>
      </c>
      <c r="X41" s="190" t="s">
        <v>577</v>
      </c>
      <c r="Y41" s="190" t="s">
        <v>578</v>
      </c>
      <c r="Z41" s="190" t="s">
        <v>579</v>
      </c>
      <c r="AA41" s="190" t="s">
        <v>580</v>
      </c>
      <c r="AB41" s="190" t="s">
        <v>581</v>
      </c>
      <c r="AC41" s="190" t="s">
        <v>582</v>
      </c>
      <c r="AD41" s="190" t="s">
        <v>583</v>
      </c>
      <c r="AE41" s="190" t="s">
        <v>584</v>
      </c>
      <c r="AF41" s="193" t="s">
        <v>585</v>
      </c>
      <c r="AG41" s="193">
        <v>0.64305555555555549</v>
      </c>
      <c r="AH41" s="190" t="s">
        <v>415</v>
      </c>
      <c r="AI41" s="190" t="s">
        <v>558</v>
      </c>
      <c r="AJ41" s="190" t="s">
        <v>559</v>
      </c>
      <c r="AK41" s="190" t="s">
        <v>560</v>
      </c>
      <c r="AL41" s="190" t="s">
        <v>561</v>
      </c>
      <c r="AM41" s="190" t="s">
        <v>562</v>
      </c>
      <c r="AN41" s="190" t="s">
        <v>563</v>
      </c>
      <c r="AO41" s="190" t="s">
        <v>564</v>
      </c>
      <c r="AP41" s="190" t="s">
        <v>565</v>
      </c>
      <c r="AQ41" s="190" t="s">
        <v>566</v>
      </c>
      <c r="AR41" s="190" t="s">
        <v>933</v>
      </c>
      <c r="AS41" s="190">
        <v>0.78055555555555567</v>
      </c>
      <c r="AT41" s="190" t="s">
        <v>608</v>
      </c>
      <c r="AU41" s="190" t="s">
        <v>609</v>
      </c>
      <c r="AV41" s="190" t="s">
        <v>610</v>
      </c>
      <c r="AW41" s="190" t="s">
        <v>611</v>
      </c>
      <c r="AX41" s="190" t="s">
        <v>612</v>
      </c>
      <c r="AY41" s="190" t="s">
        <v>934</v>
      </c>
    </row>
    <row r="42" spans="1:51" ht="18" customHeight="1">
      <c r="A42" s="187"/>
      <c r="B42" s="188" t="s">
        <v>25</v>
      </c>
      <c r="C42" s="189" t="s">
        <v>80</v>
      </c>
      <c r="D42" s="189" t="s">
        <v>81</v>
      </c>
      <c r="E42" s="189" t="s">
        <v>82</v>
      </c>
      <c r="F42" s="191" t="s">
        <v>83</v>
      </c>
      <c r="G42" s="190" t="s">
        <v>84</v>
      </c>
      <c r="H42" s="190" t="s">
        <v>85</v>
      </c>
      <c r="I42" s="190" t="s">
        <v>86</v>
      </c>
      <c r="J42" s="190" t="s">
        <v>87</v>
      </c>
      <c r="K42" s="190" t="s">
        <v>88</v>
      </c>
      <c r="L42" s="190" t="s">
        <v>89</v>
      </c>
      <c r="M42" s="190" t="s">
        <v>90</v>
      </c>
      <c r="N42" s="190" t="s">
        <v>91</v>
      </c>
      <c r="O42" s="190" t="s">
        <v>92</v>
      </c>
      <c r="P42" s="190" t="s">
        <v>93</v>
      </c>
      <c r="Q42" s="190" t="s">
        <v>94</v>
      </c>
      <c r="R42" s="190" t="s">
        <v>95</v>
      </c>
      <c r="S42" s="190" t="s">
        <v>695</v>
      </c>
      <c r="T42" s="190" t="s">
        <v>96</v>
      </c>
      <c r="U42" s="190" t="s">
        <v>594</v>
      </c>
      <c r="V42" s="190" t="s">
        <v>595</v>
      </c>
      <c r="W42" s="190" t="s">
        <v>596</v>
      </c>
      <c r="X42" s="190" t="s">
        <v>597</v>
      </c>
      <c r="Y42" s="190" t="s">
        <v>598</v>
      </c>
      <c r="Z42" s="190" t="s">
        <v>599</v>
      </c>
      <c r="AA42" s="190" t="s">
        <v>600</v>
      </c>
      <c r="AB42" s="190" t="s">
        <v>601</v>
      </c>
      <c r="AC42" s="190" t="s">
        <v>602</v>
      </c>
      <c r="AD42" s="190" t="s">
        <v>603</v>
      </c>
      <c r="AE42" s="190" t="s">
        <v>604</v>
      </c>
      <c r="AF42" s="193" t="s">
        <v>605</v>
      </c>
      <c r="AG42" s="193">
        <v>0.64374999999999993</v>
      </c>
      <c r="AH42" s="190" t="s">
        <v>462</v>
      </c>
      <c r="AI42" s="190" t="s">
        <v>139</v>
      </c>
      <c r="AJ42" s="190" t="s">
        <v>140</v>
      </c>
      <c r="AK42" s="190" t="s">
        <v>141</v>
      </c>
      <c r="AL42" s="190" t="s">
        <v>142</v>
      </c>
      <c r="AM42" s="190" t="s">
        <v>143</v>
      </c>
      <c r="AN42" s="190" t="s">
        <v>144</v>
      </c>
      <c r="AO42" s="190" t="s">
        <v>145</v>
      </c>
      <c r="AP42" s="190" t="s">
        <v>146</v>
      </c>
      <c r="AQ42" s="190" t="s">
        <v>606</v>
      </c>
      <c r="AR42" s="190" t="s">
        <v>147</v>
      </c>
      <c r="AS42" s="190">
        <v>0.78194444444444455</v>
      </c>
      <c r="AT42" s="190" t="s">
        <v>654</v>
      </c>
      <c r="AU42" s="190" t="s">
        <v>655</v>
      </c>
      <c r="AV42" s="190" t="s">
        <v>656</v>
      </c>
      <c r="AW42" s="190" t="s">
        <v>657</v>
      </c>
      <c r="AX42" s="190" t="s">
        <v>658</v>
      </c>
      <c r="AY42" s="190" t="s">
        <v>935</v>
      </c>
    </row>
    <row r="43" spans="1:51" ht="18" customHeight="1">
      <c r="A43" s="187"/>
      <c r="B43" s="188" t="s">
        <v>24</v>
      </c>
      <c r="C43" s="189" t="s">
        <v>108</v>
      </c>
      <c r="D43" s="189" t="s">
        <v>109</v>
      </c>
      <c r="E43" s="189" t="s">
        <v>110</v>
      </c>
      <c r="F43" s="191" t="s">
        <v>111</v>
      </c>
      <c r="G43" s="190" t="s">
        <v>112</v>
      </c>
      <c r="H43" s="190" t="s">
        <v>113</v>
      </c>
      <c r="I43" s="190" t="s">
        <v>114</v>
      </c>
      <c r="J43" s="190" t="s">
        <v>115</v>
      </c>
      <c r="K43" s="190" t="s">
        <v>116</v>
      </c>
      <c r="L43" s="190" t="s">
        <v>117</v>
      </c>
      <c r="M43" s="190" t="s">
        <v>118</v>
      </c>
      <c r="N43" s="190" t="s">
        <v>119</v>
      </c>
      <c r="O43" s="190" t="s">
        <v>120</v>
      </c>
      <c r="P43" s="190" t="s">
        <v>121</v>
      </c>
      <c r="Q43" s="190" t="s">
        <v>122</v>
      </c>
      <c r="R43" s="190" t="s">
        <v>123</v>
      </c>
      <c r="S43" s="190" t="s">
        <v>725</v>
      </c>
      <c r="T43" s="190" t="s">
        <v>124</v>
      </c>
      <c r="U43" s="190" t="s">
        <v>630</v>
      </c>
      <c r="V43" s="190" t="s">
        <v>631</v>
      </c>
      <c r="W43" s="190" t="s">
        <v>632</v>
      </c>
      <c r="X43" s="190" t="s">
        <v>633</v>
      </c>
      <c r="Y43" s="190" t="s">
        <v>634</v>
      </c>
      <c r="Z43" s="190" t="s">
        <v>635</v>
      </c>
      <c r="AA43" s="190" t="s">
        <v>636</v>
      </c>
      <c r="AB43" s="190" t="s">
        <v>637</v>
      </c>
      <c r="AC43" s="190" t="s">
        <v>638</v>
      </c>
      <c r="AD43" s="190" t="s">
        <v>639</v>
      </c>
      <c r="AE43" s="190" t="s">
        <v>640</v>
      </c>
      <c r="AF43" s="193" t="s">
        <v>641</v>
      </c>
      <c r="AG43" s="193">
        <v>0.64444444444444438</v>
      </c>
      <c r="AH43" s="190" t="s">
        <v>509</v>
      </c>
      <c r="AI43" s="190" t="s">
        <v>644</v>
      </c>
      <c r="AJ43" s="190" t="s">
        <v>645</v>
      </c>
      <c r="AK43" s="190" t="s">
        <v>646</v>
      </c>
      <c r="AL43" s="190" t="s">
        <v>647</v>
      </c>
      <c r="AM43" s="190" t="s">
        <v>648</v>
      </c>
      <c r="AN43" s="190" t="s">
        <v>649</v>
      </c>
      <c r="AO43" s="190" t="s">
        <v>650</v>
      </c>
      <c r="AP43" s="190" t="s">
        <v>651</v>
      </c>
      <c r="AQ43" s="190" t="s">
        <v>652</v>
      </c>
      <c r="AR43" s="190" t="s">
        <v>193</v>
      </c>
      <c r="AS43" s="190">
        <v>0.78263888888888899</v>
      </c>
      <c r="AT43" s="190" t="s">
        <v>654</v>
      </c>
      <c r="AU43" s="190" t="s">
        <v>655</v>
      </c>
      <c r="AV43" s="190" t="s">
        <v>656</v>
      </c>
      <c r="AW43" s="190" t="s">
        <v>657</v>
      </c>
      <c r="AX43" s="190" t="s">
        <v>658</v>
      </c>
      <c r="AY43" s="190" t="s">
        <v>935</v>
      </c>
    </row>
    <row r="44" spans="1:51" ht="18" customHeight="1">
      <c r="A44" s="187"/>
      <c r="B44" s="188" t="s">
        <v>23</v>
      </c>
      <c r="C44" s="189" t="s">
        <v>614</v>
      </c>
      <c r="D44" s="189" t="s">
        <v>615</v>
      </c>
      <c r="E44" s="189" t="s">
        <v>616</v>
      </c>
      <c r="F44" s="191" t="s">
        <v>617</v>
      </c>
      <c r="G44" s="190" t="s">
        <v>618</v>
      </c>
      <c r="H44" s="190" t="s">
        <v>619</v>
      </c>
      <c r="I44" s="190" t="s">
        <v>620</v>
      </c>
      <c r="J44" s="190" t="s">
        <v>621</v>
      </c>
      <c r="K44" s="190" t="s">
        <v>622</v>
      </c>
      <c r="L44" s="190" t="s">
        <v>623</v>
      </c>
      <c r="M44" s="190" t="s">
        <v>624</v>
      </c>
      <c r="N44" s="190" t="s">
        <v>625</v>
      </c>
      <c r="O44" s="190" t="s">
        <v>626</v>
      </c>
      <c r="P44" s="190" t="s">
        <v>627</v>
      </c>
      <c r="Q44" s="190" t="s">
        <v>628</v>
      </c>
      <c r="R44" s="190" t="s">
        <v>169</v>
      </c>
      <c r="S44" s="190" t="s">
        <v>745</v>
      </c>
      <c r="T44" s="190" t="s">
        <v>170</v>
      </c>
      <c r="U44" s="190" t="s">
        <v>660</v>
      </c>
      <c r="V44" s="190" t="s">
        <v>661</v>
      </c>
      <c r="W44" s="190" t="s">
        <v>662</v>
      </c>
      <c r="X44" s="190" t="s">
        <v>663</v>
      </c>
      <c r="Y44" s="190" t="s">
        <v>664</v>
      </c>
      <c r="Z44" s="190" t="s">
        <v>665</v>
      </c>
      <c r="AA44" s="190" t="s">
        <v>666</v>
      </c>
      <c r="AB44" s="190" t="s">
        <v>667</v>
      </c>
      <c r="AC44" s="190" t="s">
        <v>668</v>
      </c>
      <c r="AD44" s="190" t="s">
        <v>669</v>
      </c>
      <c r="AE44" s="190" t="s">
        <v>670</v>
      </c>
      <c r="AF44" s="193" t="s">
        <v>671</v>
      </c>
      <c r="AG44" s="193">
        <v>0.64513888888888882</v>
      </c>
      <c r="AH44" s="190" t="s">
        <v>556</v>
      </c>
      <c r="AI44" s="190" t="s">
        <v>185</v>
      </c>
      <c r="AJ44" s="190" t="s">
        <v>186</v>
      </c>
      <c r="AK44" s="190" t="s">
        <v>187</v>
      </c>
      <c r="AL44" s="190" t="s">
        <v>188</v>
      </c>
      <c r="AM44" s="190" t="s">
        <v>189</v>
      </c>
      <c r="AN44" s="190" t="s">
        <v>190</v>
      </c>
      <c r="AO44" s="190" t="s">
        <v>191</v>
      </c>
      <c r="AP44" s="190" t="s">
        <v>192</v>
      </c>
      <c r="AQ44" s="190" t="s">
        <v>672</v>
      </c>
      <c r="AR44" s="190" t="s">
        <v>239</v>
      </c>
      <c r="AS44" s="190">
        <v>0.78333333333333344</v>
      </c>
      <c r="AT44" s="190" t="s">
        <v>674</v>
      </c>
      <c r="AU44" s="190" t="s">
        <v>675</v>
      </c>
      <c r="AV44" s="190" t="s">
        <v>676</v>
      </c>
      <c r="AW44" s="190" t="s">
        <v>677</v>
      </c>
      <c r="AX44" s="190" t="s">
        <v>678</v>
      </c>
      <c r="AY44" s="190" t="s">
        <v>936</v>
      </c>
    </row>
    <row r="45" spans="1:51" ht="18" customHeight="1">
      <c r="A45" s="187"/>
      <c r="B45" s="188" t="s">
        <v>5</v>
      </c>
      <c r="C45" s="189" t="s">
        <v>154</v>
      </c>
      <c r="D45" s="189" t="s">
        <v>155</v>
      </c>
      <c r="E45" s="189" t="s">
        <v>156</v>
      </c>
      <c r="F45" s="191" t="s">
        <v>157</v>
      </c>
      <c r="G45" s="190" t="s">
        <v>158</v>
      </c>
      <c r="H45" s="190" t="s">
        <v>159</v>
      </c>
      <c r="I45" s="190" t="s">
        <v>160</v>
      </c>
      <c r="J45" s="190" t="s">
        <v>161</v>
      </c>
      <c r="K45" s="190" t="s">
        <v>162</v>
      </c>
      <c r="L45" s="190" t="s">
        <v>163</v>
      </c>
      <c r="M45" s="190" t="s">
        <v>164</v>
      </c>
      <c r="N45" s="190" t="s">
        <v>165</v>
      </c>
      <c r="O45" s="190" t="s">
        <v>166</v>
      </c>
      <c r="P45" s="190" t="s">
        <v>167</v>
      </c>
      <c r="Q45" s="190" t="s">
        <v>168</v>
      </c>
      <c r="R45" s="190" t="s">
        <v>215</v>
      </c>
      <c r="S45" s="190" t="s">
        <v>781</v>
      </c>
      <c r="T45" s="190" t="s">
        <v>216</v>
      </c>
      <c r="U45" s="190" t="s">
        <v>696</v>
      </c>
      <c r="V45" s="190" t="s">
        <v>697</v>
      </c>
      <c r="W45" s="190" t="s">
        <v>698</v>
      </c>
      <c r="X45" s="190" t="s">
        <v>699</v>
      </c>
      <c r="Y45" s="190" t="s">
        <v>700</v>
      </c>
      <c r="Z45" s="190" t="s">
        <v>701</v>
      </c>
      <c r="AA45" s="190" t="s">
        <v>702</v>
      </c>
      <c r="AB45" s="190" t="s">
        <v>703</v>
      </c>
      <c r="AC45" s="190" t="s">
        <v>704</v>
      </c>
      <c r="AD45" s="190" t="s">
        <v>705</v>
      </c>
      <c r="AE45" s="190" t="s">
        <v>706</v>
      </c>
      <c r="AF45" s="193" t="s">
        <v>707</v>
      </c>
      <c r="AG45" s="193">
        <v>0.64583333333333326</v>
      </c>
      <c r="AH45" s="190" t="s">
        <v>97</v>
      </c>
      <c r="AI45" s="190" t="s">
        <v>710</v>
      </c>
      <c r="AJ45" s="190" t="s">
        <v>711</v>
      </c>
      <c r="AK45" s="190" t="s">
        <v>712</v>
      </c>
      <c r="AL45" s="190" t="s">
        <v>713</v>
      </c>
      <c r="AM45" s="190" t="s">
        <v>714</v>
      </c>
      <c r="AN45" s="190" t="s">
        <v>715</v>
      </c>
      <c r="AO45" s="190" t="s">
        <v>716</v>
      </c>
      <c r="AP45" s="190" t="s">
        <v>717</v>
      </c>
      <c r="AQ45" s="190" t="s">
        <v>718</v>
      </c>
      <c r="AR45" s="190" t="s">
        <v>285</v>
      </c>
      <c r="AS45" s="190">
        <v>0.78402777777777788</v>
      </c>
      <c r="AT45" s="190" t="s">
        <v>720</v>
      </c>
      <c r="AU45" s="190" t="s">
        <v>721</v>
      </c>
      <c r="AV45" s="190" t="s">
        <v>722</v>
      </c>
      <c r="AW45" s="190" t="s">
        <v>723</v>
      </c>
      <c r="AX45" s="190" t="s">
        <v>724</v>
      </c>
      <c r="AY45" s="190" t="s">
        <v>937</v>
      </c>
    </row>
    <row r="46" spans="1:51" ht="18" customHeight="1">
      <c r="A46" s="187"/>
      <c r="B46" s="188" t="s">
        <v>13</v>
      </c>
      <c r="C46" s="189" t="s">
        <v>200</v>
      </c>
      <c r="D46" s="189" t="s">
        <v>201</v>
      </c>
      <c r="E46" s="189" t="s">
        <v>202</v>
      </c>
      <c r="F46" s="191" t="s">
        <v>203</v>
      </c>
      <c r="G46" s="190" t="s">
        <v>204</v>
      </c>
      <c r="H46" s="190" t="s">
        <v>205</v>
      </c>
      <c r="I46" s="190" t="s">
        <v>206</v>
      </c>
      <c r="J46" s="190" t="s">
        <v>207</v>
      </c>
      <c r="K46" s="190" t="s">
        <v>208</v>
      </c>
      <c r="L46" s="190" t="s">
        <v>209</v>
      </c>
      <c r="M46" s="190" t="s">
        <v>210</v>
      </c>
      <c r="N46" s="190" t="s">
        <v>211</v>
      </c>
      <c r="O46" s="190" t="s">
        <v>212</v>
      </c>
      <c r="P46" s="190" t="s">
        <v>213</v>
      </c>
      <c r="Q46" s="190" t="s">
        <v>214</v>
      </c>
      <c r="R46" s="190" t="s">
        <v>308</v>
      </c>
      <c r="S46" s="190" t="s">
        <v>831</v>
      </c>
      <c r="T46" s="190" t="s">
        <v>309</v>
      </c>
      <c r="U46" s="190" t="s">
        <v>726</v>
      </c>
      <c r="V46" s="190" t="s">
        <v>727</v>
      </c>
      <c r="W46" s="190" t="s">
        <v>728</v>
      </c>
      <c r="X46" s="190" t="s">
        <v>729</v>
      </c>
      <c r="Y46" s="190" t="s">
        <v>730</v>
      </c>
      <c r="Z46" s="190" t="s">
        <v>731</v>
      </c>
      <c r="AA46" s="190" t="s">
        <v>732</v>
      </c>
      <c r="AB46" s="190" t="s">
        <v>733</v>
      </c>
      <c r="AC46" s="190" t="s">
        <v>734</v>
      </c>
      <c r="AD46" s="190" t="s">
        <v>735</v>
      </c>
      <c r="AE46" s="190" t="s">
        <v>736</v>
      </c>
      <c r="AF46" s="193" t="s">
        <v>737</v>
      </c>
      <c r="AG46" s="193">
        <v>0.64652777777777781</v>
      </c>
      <c r="AH46" s="190" t="s">
        <v>137</v>
      </c>
      <c r="AI46" s="190" t="s">
        <v>277</v>
      </c>
      <c r="AJ46" s="190" t="s">
        <v>278</v>
      </c>
      <c r="AK46" s="190" t="s">
        <v>279</v>
      </c>
      <c r="AL46" s="190" t="s">
        <v>280</v>
      </c>
      <c r="AM46" s="190" t="s">
        <v>281</v>
      </c>
      <c r="AN46" s="190" t="s">
        <v>282</v>
      </c>
      <c r="AO46" s="190" t="s">
        <v>283</v>
      </c>
      <c r="AP46" s="190" t="s">
        <v>284</v>
      </c>
      <c r="AQ46" s="190" t="s">
        <v>758</v>
      </c>
      <c r="AR46" s="190" t="s">
        <v>379</v>
      </c>
      <c r="AS46" s="190">
        <v>0.78541666666666676</v>
      </c>
      <c r="AT46" s="190" t="s">
        <v>740</v>
      </c>
      <c r="AU46" s="190" t="s">
        <v>741</v>
      </c>
      <c r="AV46" s="190" t="s">
        <v>742</v>
      </c>
      <c r="AW46" s="190" t="s">
        <v>743</v>
      </c>
      <c r="AX46" s="190" t="s">
        <v>744</v>
      </c>
      <c r="AY46" s="190" t="s">
        <v>938</v>
      </c>
    </row>
    <row r="47" spans="1:51" ht="18" customHeight="1">
      <c r="A47" s="187"/>
      <c r="B47" s="188" t="s">
        <v>6</v>
      </c>
      <c r="C47" s="189" t="s">
        <v>246</v>
      </c>
      <c r="D47" s="189" t="s">
        <v>247</v>
      </c>
      <c r="E47" s="189" t="s">
        <v>248</v>
      </c>
      <c r="F47" s="191" t="s">
        <v>249</v>
      </c>
      <c r="G47" s="190" t="s">
        <v>250</v>
      </c>
      <c r="H47" s="190" t="s">
        <v>251</v>
      </c>
      <c r="I47" s="190" t="s">
        <v>252</v>
      </c>
      <c r="J47" s="190" t="s">
        <v>253</v>
      </c>
      <c r="K47" s="190" t="s">
        <v>254</v>
      </c>
      <c r="L47" s="190" t="s">
        <v>255</v>
      </c>
      <c r="M47" s="190" t="s">
        <v>256</v>
      </c>
      <c r="N47" s="190" t="s">
        <v>257</v>
      </c>
      <c r="O47" s="190" t="s">
        <v>258</v>
      </c>
      <c r="P47" s="190" t="s">
        <v>259</v>
      </c>
      <c r="Q47" s="190" t="s">
        <v>260</v>
      </c>
      <c r="R47" s="190" t="s">
        <v>355</v>
      </c>
      <c r="S47" s="190" t="s">
        <v>867</v>
      </c>
      <c r="T47" s="190" t="s">
        <v>356</v>
      </c>
      <c r="U47" s="190" t="s">
        <v>746</v>
      </c>
      <c r="V47" s="190" t="s">
        <v>747</v>
      </c>
      <c r="W47" s="190" t="s">
        <v>748</v>
      </c>
      <c r="X47" s="190" t="s">
        <v>749</v>
      </c>
      <c r="Y47" s="190" t="s">
        <v>750</v>
      </c>
      <c r="Z47" s="190" t="s">
        <v>751</v>
      </c>
      <c r="AA47" s="190" t="s">
        <v>752</v>
      </c>
      <c r="AB47" s="190" t="s">
        <v>753</v>
      </c>
      <c r="AC47" s="190" t="s">
        <v>754</v>
      </c>
      <c r="AD47" s="190" t="s">
        <v>755</v>
      </c>
      <c r="AE47" s="190" t="s">
        <v>756</v>
      </c>
      <c r="AF47" s="193" t="s">
        <v>757</v>
      </c>
      <c r="AG47" s="193">
        <v>0.64722222222222214</v>
      </c>
      <c r="AH47" s="190" t="s">
        <v>642</v>
      </c>
      <c r="AI47" s="190" t="s">
        <v>796</v>
      </c>
      <c r="AJ47" s="190" t="s">
        <v>797</v>
      </c>
      <c r="AK47" s="190" t="s">
        <v>798</v>
      </c>
      <c r="AL47" s="190" t="s">
        <v>799</v>
      </c>
      <c r="AM47" s="190" t="s">
        <v>800</v>
      </c>
      <c r="AN47" s="190" t="s">
        <v>801</v>
      </c>
      <c r="AO47" s="190" t="s">
        <v>802</v>
      </c>
      <c r="AP47" s="190" t="s">
        <v>803</v>
      </c>
      <c r="AQ47" s="190" t="s">
        <v>804</v>
      </c>
      <c r="AR47" s="190" t="s">
        <v>426</v>
      </c>
      <c r="AS47" s="190">
        <v>0.7861111111111112</v>
      </c>
      <c r="AT47" s="190" t="s">
        <v>760</v>
      </c>
      <c r="AU47" s="190" t="s">
        <v>761</v>
      </c>
      <c r="AV47" s="190" t="s">
        <v>762</v>
      </c>
      <c r="AW47" s="190" t="s">
        <v>763</v>
      </c>
      <c r="AX47" s="190" t="s">
        <v>764</v>
      </c>
      <c r="AY47" s="190" t="s">
        <v>939</v>
      </c>
    </row>
    <row r="48" spans="1:51" ht="18" customHeight="1">
      <c r="A48" s="187"/>
      <c r="B48" s="188" t="s">
        <v>14</v>
      </c>
      <c r="C48" s="189" t="s">
        <v>766</v>
      </c>
      <c r="D48" s="189" t="s">
        <v>767</v>
      </c>
      <c r="E48" s="189" t="s">
        <v>768</v>
      </c>
      <c r="F48" s="191" t="s">
        <v>769</v>
      </c>
      <c r="G48" s="190" t="s">
        <v>770</v>
      </c>
      <c r="H48" s="190" t="s">
        <v>771</v>
      </c>
      <c r="I48" s="190" t="s">
        <v>772</v>
      </c>
      <c r="J48" s="190" t="s">
        <v>773</v>
      </c>
      <c r="K48" s="190" t="s">
        <v>774</v>
      </c>
      <c r="L48" s="190" t="s">
        <v>775</v>
      </c>
      <c r="M48" s="190" t="s">
        <v>776</v>
      </c>
      <c r="N48" s="190" t="s">
        <v>777</v>
      </c>
      <c r="O48" s="190" t="s">
        <v>778</v>
      </c>
      <c r="P48" s="190" t="s">
        <v>779</v>
      </c>
      <c r="Q48" s="190" t="s">
        <v>780</v>
      </c>
      <c r="R48" s="190" t="s">
        <v>402</v>
      </c>
      <c r="S48" s="190" t="s">
        <v>897</v>
      </c>
      <c r="T48" s="190" t="s">
        <v>403</v>
      </c>
      <c r="U48" s="190" t="s">
        <v>782</v>
      </c>
      <c r="V48" s="190" t="s">
        <v>783</v>
      </c>
      <c r="W48" s="190" t="s">
        <v>784</v>
      </c>
      <c r="X48" s="190" t="s">
        <v>785</v>
      </c>
      <c r="Y48" s="190" t="s">
        <v>786</v>
      </c>
      <c r="Z48" s="190" t="s">
        <v>787</v>
      </c>
      <c r="AA48" s="190" t="s">
        <v>788</v>
      </c>
      <c r="AB48" s="190" t="s">
        <v>789</v>
      </c>
      <c r="AC48" s="190" t="s">
        <v>790</v>
      </c>
      <c r="AD48" s="190" t="s">
        <v>791</v>
      </c>
      <c r="AE48" s="190" t="s">
        <v>792</v>
      </c>
      <c r="AF48" s="190" t="s">
        <v>793</v>
      </c>
      <c r="AG48" s="190">
        <v>0.6479166666666667</v>
      </c>
      <c r="AH48" s="190" t="s">
        <v>183</v>
      </c>
      <c r="AI48" s="190" t="s">
        <v>324</v>
      </c>
      <c r="AJ48" s="190" t="s">
        <v>325</v>
      </c>
      <c r="AK48" s="190" t="s">
        <v>326</v>
      </c>
      <c r="AL48" s="190" t="s">
        <v>327</v>
      </c>
      <c r="AM48" s="190" t="s">
        <v>328</v>
      </c>
      <c r="AN48" s="190" t="s">
        <v>329</v>
      </c>
      <c r="AO48" s="190" t="s">
        <v>330</v>
      </c>
      <c r="AP48" s="190" t="s">
        <v>331</v>
      </c>
      <c r="AQ48" s="190" t="s">
        <v>824</v>
      </c>
      <c r="AR48" s="190" t="s">
        <v>473</v>
      </c>
      <c r="AS48" s="190">
        <v>0.78680555555555565</v>
      </c>
      <c r="AT48" s="190" t="s">
        <v>806</v>
      </c>
      <c r="AU48" s="190" t="s">
        <v>807</v>
      </c>
      <c r="AV48" s="190" t="s">
        <v>808</v>
      </c>
      <c r="AW48" s="190" t="s">
        <v>809</v>
      </c>
      <c r="AX48" s="190" t="s">
        <v>810</v>
      </c>
      <c r="AY48" s="190" t="s">
        <v>940</v>
      </c>
    </row>
    <row r="49" spans="1:56" ht="18" customHeight="1">
      <c r="A49" s="187"/>
      <c r="B49" s="188" t="s">
        <v>15</v>
      </c>
      <c r="C49" s="189" t="s">
        <v>293</v>
      </c>
      <c r="D49" s="189" t="s">
        <v>294</v>
      </c>
      <c r="E49" s="189" t="s">
        <v>295</v>
      </c>
      <c r="F49" s="191" t="s">
        <v>296</v>
      </c>
      <c r="G49" s="190" t="s">
        <v>297</v>
      </c>
      <c r="H49" s="190" t="s">
        <v>298</v>
      </c>
      <c r="I49" s="190" t="s">
        <v>299</v>
      </c>
      <c r="J49" s="190" t="s">
        <v>300</v>
      </c>
      <c r="K49" s="190" t="s">
        <v>301</v>
      </c>
      <c r="L49" s="190" t="s">
        <v>302</v>
      </c>
      <c r="M49" s="190" t="s">
        <v>303</v>
      </c>
      <c r="N49" s="190" t="s">
        <v>304</v>
      </c>
      <c r="O49" s="190" t="s">
        <v>305</v>
      </c>
      <c r="P49" s="190" t="s">
        <v>306</v>
      </c>
      <c r="Q49" s="190" t="s">
        <v>307</v>
      </c>
      <c r="R49" s="190" t="s">
        <v>449</v>
      </c>
      <c r="S49" s="190" t="s">
        <v>918</v>
      </c>
      <c r="T49" s="190" t="s">
        <v>450</v>
      </c>
      <c r="U49" s="190" t="s">
        <v>812</v>
      </c>
      <c r="V49" s="190" t="s">
        <v>813</v>
      </c>
      <c r="W49" s="190" t="s">
        <v>814</v>
      </c>
      <c r="X49" s="190" t="s">
        <v>815</v>
      </c>
      <c r="Y49" s="190" t="s">
        <v>816</v>
      </c>
      <c r="Z49" s="190" t="s">
        <v>817</v>
      </c>
      <c r="AA49" s="190" t="s">
        <v>818</v>
      </c>
      <c r="AB49" s="190" t="s">
        <v>819</v>
      </c>
      <c r="AC49" s="190" t="s">
        <v>820</v>
      </c>
      <c r="AD49" s="190" t="s">
        <v>821</v>
      </c>
      <c r="AE49" s="190" t="s">
        <v>822</v>
      </c>
      <c r="AF49" s="190" t="s">
        <v>823</v>
      </c>
      <c r="AG49" s="190">
        <v>0.64861111111111103</v>
      </c>
      <c r="AH49" s="190" t="s">
        <v>708</v>
      </c>
      <c r="AI49" s="190" t="s">
        <v>371</v>
      </c>
      <c r="AJ49" s="190" t="s">
        <v>372</v>
      </c>
      <c r="AK49" s="190" t="s">
        <v>373</v>
      </c>
      <c r="AL49" s="190" t="s">
        <v>374</v>
      </c>
      <c r="AM49" s="190" t="s">
        <v>375</v>
      </c>
      <c r="AN49" s="190" t="s">
        <v>376</v>
      </c>
      <c r="AO49" s="190" t="s">
        <v>377</v>
      </c>
      <c r="AP49" s="190" t="s">
        <v>378</v>
      </c>
      <c r="AQ49" s="190" t="s">
        <v>844</v>
      </c>
      <c r="AR49" s="190" t="s">
        <v>520</v>
      </c>
      <c r="AS49" s="190">
        <v>0.78750000000000009</v>
      </c>
      <c r="AT49" s="190" t="s">
        <v>826</v>
      </c>
      <c r="AU49" s="190" t="s">
        <v>827</v>
      </c>
      <c r="AV49" s="190" t="s">
        <v>828</v>
      </c>
      <c r="AW49" s="190" t="s">
        <v>829</v>
      </c>
      <c r="AX49" s="190" t="s">
        <v>830</v>
      </c>
      <c r="AY49" s="190" t="s">
        <v>941</v>
      </c>
    </row>
    <row r="50" spans="1:56" ht="18" customHeight="1">
      <c r="A50" s="187"/>
      <c r="B50" s="188" t="s">
        <v>11</v>
      </c>
      <c r="C50" s="189" t="s">
        <v>852</v>
      </c>
      <c r="D50" s="194" t="s">
        <v>853</v>
      </c>
      <c r="E50" s="195" t="s">
        <v>854</v>
      </c>
      <c r="F50" s="190" t="s">
        <v>855</v>
      </c>
      <c r="G50" s="190" t="s">
        <v>856</v>
      </c>
      <c r="H50" s="190" t="s">
        <v>857</v>
      </c>
      <c r="I50" s="190" t="s">
        <v>858</v>
      </c>
      <c r="J50" s="190" t="s">
        <v>859</v>
      </c>
      <c r="K50" s="190" t="s">
        <v>860</v>
      </c>
      <c r="L50" s="190" t="s">
        <v>861</v>
      </c>
      <c r="M50" s="190" t="s">
        <v>862</v>
      </c>
      <c r="N50" s="190" t="s">
        <v>863</v>
      </c>
      <c r="O50" s="190" t="s">
        <v>864</v>
      </c>
      <c r="P50" s="190" t="s">
        <v>865</v>
      </c>
      <c r="Q50" s="190" t="s">
        <v>866</v>
      </c>
      <c r="R50" s="190" t="s">
        <v>543</v>
      </c>
      <c r="S50" s="190" t="s">
        <v>923</v>
      </c>
      <c r="T50" s="190" t="s">
        <v>544</v>
      </c>
      <c r="U50" s="190" t="s">
        <v>832</v>
      </c>
      <c r="V50" s="190" t="s">
        <v>833</v>
      </c>
      <c r="W50" s="190" t="s">
        <v>834</v>
      </c>
      <c r="X50" s="190" t="s">
        <v>835</v>
      </c>
      <c r="Y50" s="190" t="s">
        <v>836</v>
      </c>
      <c r="Z50" s="190" t="s">
        <v>837</v>
      </c>
      <c r="AA50" s="190" t="s">
        <v>838</v>
      </c>
      <c r="AB50" s="190" t="s">
        <v>839</v>
      </c>
      <c r="AC50" s="190" t="s">
        <v>840</v>
      </c>
      <c r="AD50" s="190" t="s">
        <v>841</v>
      </c>
      <c r="AE50" s="190" t="s">
        <v>842</v>
      </c>
      <c r="AF50" s="190" t="s">
        <v>843</v>
      </c>
      <c r="AG50" s="190">
        <v>0.64930555555555558</v>
      </c>
      <c r="AH50" s="190" t="s">
        <v>229</v>
      </c>
      <c r="AI50" s="190" t="s">
        <v>418</v>
      </c>
      <c r="AJ50" s="190" t="s">
        <v>419</v>
      </c>
      <c r="AK50" s="190" t="s">
        <v>420</v>
      </c>
      <c r="AL50" s="190" t="s">
        <v>421</v>
      </c>
      <c r="AM50" s="190" t="s">
        <v>422</v>
      </c>
      <c r="AN50" s="190" t="s">
        <v>423</v>
      </c>
      <c r="AO50" s="190" t="s">
        <v>424</v>
      </c>
      <c r="AP50" s="190" t="s">
        <v>425</v>
      </c>
      <c r="AQ50" s="190" t="s">
        <v>924</v>
      </c>
      <c r="AR50" s="190" t="s">
        <v>587</v>
      </c>
      <c r="AS50" s="190">
        <v>0.78888888888888897</v>
      </c>
      <c r="AT50" s="190" t="s">
        <v>892</v>
      </c>
      <c r="AU50" s="190" t="s">
        <v>893</v>
      </c>
      <c r="AV50" s="190" t="s">
        <v>894</v>
      </c>
      <c r="AW50" s="190" t="s">
        <v>895</v>
      </c>
      <c r="AX50" s="190" t="s">
        <v>896</v>
      </c>
      <c r="AY50" s="190" t="s">
        <v>942</v>
      </c>
    </row>
    <row r="51" spans="1:56" ht="18" customHeight="1">
      <c r="A51" s="187"/>
      <c r="B51" s="188" t="s">
        <v>7</v>
      </c>
      <c r="C51" s="189" t="s">
        <v>434</v>
      </c>
      <c r="D51" s="191" t="s">
        <v>435</v>
      </c>
      <c r="E51" s="190" t="s">
        <v>436</v>
      </c>
      <c r="F51" s="190" t="s">
        <v>437</v>
      </c>
      <c r="G51" s="190" t="s">
        <v>438</v>
      </c>
      <c r="H51" s="190" t="s">
        <v>439</v>
      </c>
      <c r="I51" s="190" t="s">
        <v>440</v>
      </c>
      <c r="J51" s="190" t="s">
        <v>441</v>
      </c>
      <c r="K51" s="190" t="s">
        <v>442</v>
      </c>
      <c r="L51" s="190" t="s">
        <v>443</v>
      </c>
      <c r="M51" s="190" t="s">
        <v>444</v>
      </c>
      <c r="N51" s="190" t="s">
        <v>445</v>
      </c>
      <c r="O51" s="190" t="s">
        <v>446</v>
      </c>
      <c r="P51" s="190" t="s">
        <v>447</v>
      </c>
      <c r="Q51" s="190" t="s">
        <v>448</v>
      </c>
      <c r="R51" s="190" t="s">
        <v>593</v>
      </c>
      <c r="S51" s="190" t="s">
        <v>928</v>
      </c>
      <c r="T51" s="190" t="s">
        <v>594</v>
      </c>
      <c r="U51" s="190" t="s">
        <v>898</v>
      </c>
      <c r="V51" s="190" t="s">
        <v>899</v>
      </c>
      <c r="W51" s="190" t="s">
        <v>900</v>
      </c>
      <c r="X51" s="190" t="s">
        <v>901</v>
      </c>
      <c r="Y51" s="190" t="s">
        <v>902</v>
      </c>
      <c r="Z51" s="190" t="s">
        <v>903</v>
      </c>
      <c r="AA51" s="190" t="s">
        <v>904</v>
      </c>
      <c r="AB51" s="190" t="s">
        <v>905</v>
      </c>
      <c r="AC51" s="190" t="s">
        <v>906</v>
      </c>
      <c r="AD51" s="190" t="s">
        <v>907</v>
      </c>
      <c r="AE51" s="190" t="s">
        <v>908</v>
      </c>
      <c r="AF51" s="190" t="s">
        <v>909</v>
      </c>
      <c r="AG51" s="190">
        <v>0.65069444444444446</v>
      </c>
      <c r="AH51" s="190" t="s">
        <v>794</v>
      </c>
      <c r="AI51" s="190" t="s">
        <v>512</v>
      </c>
      <c r="AJ51" s="190" t="s">
        <v>513</v>
      </c>
      <c r="AK51" s="190" t="s">
        <v>514</v>
      </c>
      <c r="AL51" s="190" t="s">
        <v>515</v>
      </c>
      <c r="AM51" s="190" t="s">
        <v>516</v>
      </c>
      <c r="AN51" s="190" t="s">
        <v>517</v>
      </c>
      <c r="AO51" s="190" t="s">
        <v>518</v>
      </c>
      <c r="AP51" s="190" t="s">
        <v>519</v>
      </c>
      <c r="AQ51" s="190" t="s">
        <v>930</v>
      </c>
      <c r="AR51" s="190" t="s">
        <v>653</v>
      </c>
      <c r="AS51" s="190">
        <v>0.79027777777777786</v>
      </c>
      <c r="AT51" s="190" t="s">
        <v>943</v>
      </c>
      <c r="AU51" s="190" t="s">
        <v>944</v>
      </c>
      <c r="AV51" s="190" t="s">
        <v>945</v>
      </c>
      <c r="AW51" s="190" t="s">
        <v>946</v>
      </c>
      <c r="AX51" s="190" t="s">
        <v>947</v>
      </c>
      <c r="AY51" s="190" t="s">
        <v>948</v>
      </c>
    </row>
    <row r="52" spans="1:56" ht="18" customHeight="1">
      <c r="A52" s="187"/>
      <c r="B52" s="188" t="s">
        <v>22</v>
      </c>
      <c r="C52" s="189">
        <v>0.22777777777777777</v>
      </c>
      <c r="D52" s="191">
        <v>0.23819444444444443</v>
      </c>
      <c r="E52" s="190">
        <v>0.24861111111111112</v>
      </c>
      <c r="F52" s="190">
        <v>0.2590277777777778</v>
      </c>
      <c r="G52" s="190">
        <v>0.26944444444444443</v>
      </c>
      <c r="H52" s="190">
        <v>0.27986111111111112</v>
      </c>
      <c r="I52" s="190">
        <v>0.2902777777777778</v>
      </c>
      <c r="J52" s="190">
        <v>0.30069444444444443</v>
      </c>
      <c r="K52" s="190">
        <v>0.31111111111111112</v>
      </c>
      <c r="L52" s="190">
        <v>0.3215277777777778</v>
      </c>
      <c r="M52" s="190">
        <v>0.33194444444444443</v>
      </c>
      <c r="N52" s="190">
        <v>0.34236111111111112</v>
      </c>
      <c r="O52" s="190">
        <v>0.3527777777777778</v>
      </c>
      <c r="P52" s="190">
        <v>0.36319444444444443</v>
      </c>
      <c r="Q52" s="190">
        <v>0.37361111111111112</v>
      </c>
      <c r="R52" s="190">
        <v>0.3840277777777778</v>
      </c>
      <c r="S52" s="190">
        <v>0.39444444444444443</v>
      </c>
      <c r="T52" s="190">
        <v>0.40486111111111112</v>
      </c>
      <c r="U52" s="190">
        <v>0.41180555555555554</v>
      </c>
      <c r="V52" s="190">
        <v>0.43263888888888891</v>
      </c>
      <c r="W52" s="190">
        <v>0.45347222222222222</v>
      </c>
      <c r="X52" s="190">
        <v>0.47430555555555554</v>
      </c>
      <c r="Y52" s="190">
        <v>0.49513888888888891</v>
      </c>
      <c r="Z52" s="190">
        <v>0.51597222222222228</v>
      </c>
      <c r="AA52" s="190">
        <v>0.53680555555555554</v>
      </c>
      <c r="AB52" s="190">
        <v>0.55763888888888891</v>
      </c>
      <c r="AC52" s="190">
        <v>0.57847222222222228</v>
      </c>
      <c r="AD52" s="190">
        <v>0.59930555555555554</v>
      </c>
      <c r="AE52" s="190">
        <v>0.62013888888888891</v>
      </c>
      <c r="AF52" s="190">
        <v>0.64097222222222228</v>
      </c>
      <c r="AG52" s="190">
        <v>0.6513888888888888</v>
      </c>
      <c r="AH52" s="190">
        <v>0.66180555555555554</v>
      </c>
      <c r="AI52" s="190">
        <v>0.68680555555555556</v>
      </c>
      <c r="AJ52" s="190">
        <v>0.69722222222222219</v>
      </c>
      <c r="AK52" s="190">
        <v>0.70763888888888893</v>
      </c>
      <c r="AL52" s="190">
        <v>0.71805555555555556</v>
      </c>
      <c r="AM52" s="190">
        <v>0.72847222222222219</v>
      </c>
      <c r="AN52" s="190">
        <v>0.73888888888888893</v>
      </c>
      <c r="AO52" s="190">
        <v>0.74930555555555556</v>
      </c>
      <c r="AP52" s="190">
        <v>0.75972222222222219</v>
      </c>
      <c r="AQ52" s="190">
        <v>0.77013888888888893</v>
      </c>
      <c r="AR52" s="190">
        <v>0.78055555555555556</v>
      </c>
      <c r="AS52" s="190">
        <v>0.7909722222222223</v>
      </c>
      <c r="AT52" s="190">
        <v>0.80902777777777779</v>
      </c>
      <c r="AU52" s="190">
        <v>0.82986111111111116</v>
      </c>
      <c r="AV52" s="190">
        <v>0.85069444444444442</v>
      </c>
      <c r="AW52" s="190">
        <v>0.87152777777777779</v>
      </c>
      <c r="AX52" s="190">
        <v>0.89236111111111116</v>
      </c>
      <c r="AY52" s="190">
        <v>0.91319444444444442</v>
      </c>
    </row>
    <row r="53" spans="1:56" s="187" customFormat="1" ht="18" customHeight="1"/>
    <row r="54" spans="1:56" s="187" customFormat="1" ht="18" customHeight="1"/>
    <row r="55" spans="1:56" s="182" customFormat="1" ht="18" customHeight="1" outlineLevel="1">
      <c r="A55" s="187"/>
      <c r="B55" s="181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S55" s="180"/>
      <c r="AT55" s="180"/>
      <c r="BD55" s="187"/>
    </row>
    <row r="64" spans="1:56" ht="18" customHeight="1">
      <c r="U64" s="182"/>
    </row>
    <row r="65" spans="21:21" ht="18" customHeight="1">
      <c r="U65" s="182"/>
    </row>
    <row r="66" spans="21:21" ht="18" customHeight="1">
      <c r="U66" s="182"/>
    </row>
    <row r="67" spans="21:21" ht="18" customHeight="1">
      <c r="U67" s="182"/>
    </row>
    <row r="68" spans="21:21" ht="18" customHeight="1">
      <c r="U68" s="182"/>
    </row>
    <row r="69" spans="21:21" ht="18" customHeight="1">
      <c r="U69" s="182"/>
    </row>
    <row r="70" spans="21:21" ht="18" customHeight="1">
      <c r="U70" s="182"/>
    </row>
    <row r="71" spans="21:21" ht="18" customHeight="1">
      <c r="U71" s="182"/>
    </row>
    <row r="72" spans="21:21" ht="18" customHeight="1">
      <c r="U72" s="182"/>
    </row>
    <row r="73" spans="21:21" ht="18" customHeight="1">
      <c r="U73" s="182"/>
    </row>
    <row r="74" spans="21:21" ht="18" customHeight="1">
      <c r="U74" s="182"/>
    </row>
    <row r="75" spans="21:21" ht="18" customHeight="1">
      <c r="U75" s="182"/>
    </row>
    <row r="76" spans="21:21" ht="18" customHeight="1">
      <c r="U76" s="182"/>
    </row>
    <row r="77" spans="21:21" ht="18" customHeight="1">
      <c r="U77" s="182"/>
    </row>
    <row r="78" spans="21:21" ht="18" customHeight="1">
      <c r="U78" s="182"/>
    </row>
    <row r="79" spans="21:21" ht="18" customHeight="1">
      <c r="U79" s="182"/>
    </row>
    <row r="80" spans="21:21" ht="18" customHeight="1">
      <c r="U80" s="182"/>
    </row>
    <row r="81" spans="21:21" ht="18" customHeight="1">
      <c r="U81" s="182"/>
    </row>
    <row r="82" spans="21:21" ht="18" customHeight="1">
      <c r="U82" s="182"/>
    </row>
    <row r="83" spans="21:21" ht="18" customHeight="1">
      <c r="U83" s="182"/>
    </row>
    <row r="84" spans="21:21" ht="18" customHeight="1">
      <c r="U84" s="182"/>
    </row>
    <row r="85" spans="21:21" ht="18" customHeight="1">
      <c r="U85" s="182"/>
    </row>
    <row r="86" spans="21:21" ht="18" customHeight="1">
      <c r="U86" s="182"/>
    </row>
    <row r="87" spans="21:21" ht="18" customHeight="1">
      <c r="U87" s="182"/>
    </row>
    <row r="88" spans="21:21" ht="18" customHeight="1">
      <c r="U88" s="182"/>
    </row>
    <row r="89" spans="21:21" ht="18" customHeight="1">
      <c r="U89" s="182"/>
    </row>
    <row r="90" spans="21:21" ht="18" customHeight="1">
      <c r="U90" s="182"/>
    </row>
    <row r="91" spans="21:21" ht="18" customHeight="1">
      <c r="U91" s="182"/>
    </row>
    <row r="92" spans="21:21" ht="18" customHeight="1">
      <c r="U92" s="182"/>
    </row>
    <row r="93" spans="21:21" ht="18" customHeight="1">
      <c r="U93" s="182"/>
    </row>
    <row r="94" spans="21:21" ht="18" customHeight="1">
      <c r="U94" s="182"/>
    </row>
    <row r="95" spans="21:21" ht="18" customHeight="1">
      <c r="U95" s="182"/>
    </row>
    <row r="96" spans="21:21" ht="18" customHeight="1">
      <c r="U96" s="182"/>
    </row>
  </sheetData>
  <pageMargins left="0.7" right="0.7" top="0.75" bottom="0.75" header="0.3" footer="0.3"/>
  <pageSetup paperSize="8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P56"/>
  <sheetViews>
    <sheetView showGridLines="0" zoomScale="75" zoomScaleNormal="75" zoomScaleSheetLayoutView="75" workbookViewId="0">
      <pane xSplit="2" topLeftCell="C1" activePane="topRight" state="frozen"/>
      <selection activeCell="D99" sqref="D99"/>
      <selection pane="topRight" activeCell="G55" sqref="G55"/>
    </sheetView>
  </sheetViews>
  <sheetFormatPr defaultColWidth="9.109375" defaultRowHeight="18" customHeight="1"/>
  <cols>
    <col min="1" max="1" width="2.5546875" style="180" customWidth="1"/>
    <col min="2" max="2" width="23.109375" style="187" customWidth="1"/>
    <col min="3" max="3" width="9.88671875" style="180" customWidth="1"/>
    <col min="4" max="4" width="12.88671875" style="187" customWidth="1"/>
    <col min="5" max="6" width="12.5546875" style="180" customWidth="1"/>
    <col min="7" max="7" width="11.109375" style="180" customWidth="1"/>
    <col min="8" max="33" width="10" style="180" customWidth="1"/>
    <col min="34" max="41" width="10" style="187" customWidth="1"/>
    <col min="42" max="42" width="2.5546875" style="180" customWidth="1"/>
    <col min="43" max="16384" width="9.109375" style="187"/>
  </cols>
  <sheetData>
    <row r="1" spans="1:42" s="182" customFormat="1" ht="18" customHeight="1" thickBot="1">
      <c r="A1" s="180"/>
      <c r="B1" s="181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42" s="184" customFormat="1" ht="21.75" customHeight="1">
      <c r="A2" s="183"/>
      <c r="B2" s="205" t="str">
        <f>'244 (Mo-Fri)'!B2</f>
        <v>Route 244: Atlantis Industria West - Protea Park - Avondale - Atlantis</v>
      </c>
      <c r="C2" s="197"/>
      <c r="D2" s="197"/>
      <c r="E2" s="198"/>
      <c r="F2" s="197"/>
      <c r="G2" s="197"/>
      <c r="H2" s="198"/>
      <c r="I2" s="209"/>
      <c r="J2" s="209"/>
      <c r="K2" s="210"/>
      <c r="L2" s="209"/>
      <c r="M2" s="209"/>
      <c r="N2" s="210"/>
      <c r="O2" s="209"/>
      <c r="P2" s="209"/>
      <c r="Q2" s="210"/>
      <c r="R2" s="209"/>
      <c r="S2" s="209"/>
      <c r="T2" s="210"/>
      <c r="U2" s="209"/>
      <c r="V2" s="209"/>
      <c r="W2" s="210"/>
      <c r="X2" s="209"/>
      <c r="Y2" s="209"/>
      <c r="Z2" s="210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11"/>
    </row>
    <row r="3" spans="1:42" s="186" customFormat="1" ht="21.75" customHeight="1">
      <c r="A3" s="185"/>
      <c r="B3" s="206" t="str">
        <f>'244 (Mo-Fri)'!B3</f>
        <v>Timetable effective 26 Apr 2025</v>
      </c>
      <c r="C3" s="196"/>
      <c r="D3" s="196"/>
      <c r="E3" s="200"/>
      <c r="F3" s="196"/>
      <c r="G3" s="196"/>
      <c r="H3" s="200"/>
      <c r="I3" s="196"/>
      <c r="J3" s="196"/>
      <c r="K3" s="212"/>
      <c r="L3" s="196"/>
      <c r="M3" s="196"/>
      <c r="N3" s="212"/>
      <c r="O3" s="196"/>
      <c r="P3" s="196"/>
      <c r="Q3" s="212"/>
      <c r="R3" s="196"/>
      <c r="S3" s="196"/>
      <c r="T3" s="212"/>
      <c r="U3" s="196"/>
      <c r="V3" s="196"/>
      <c r="W3" s="212"/>
      <c r="X3" s="196"/>
      <c r="Y3" s="196"/>
      <c r="Z3" s="212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213"/>
    </row>
    <row r="4" spans="1:42" s="184" customFormat="1" ht="21.75" customHeight="1" thickBot="1">
      <c r="A4" s="183"/>
      <c r="B4" s="207" t="s">
        <v>74</v>
      </c>
      <c r="C4" s="202"/>
      <c r="D4" s="202"/>
      <c r="E4" s="203"/>
      <c r="F4" s="202"/>
      <c r="G4" s="202"/>
      <c r="H4" s="203"/>
      <c r="I4" s="214"/>
      <c r="J4" s="214"/>
      <c r="K4" s="215"/>
      <c r="L4" s="214"/>
      <c r="M4" s="214"/>
      <c r="N4" s="215"/>
      <c r="O4" s="214"/>
      <c r="P4" s="214"/>
      <c r="Q4" s="215"/>
      <c r="R4" s="214"/>
      <c r="S4" s="214"/>
      <c r="T4" s="215"/>
      <c r="U4" s="214"/>
      <c r="V4" s="214"/>
      <c r="W4" s="215"/>
      <c r="X4" s="214"/>
      <c r="Y4" s="214"/>
      <c r="Z4" s="215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6"/>
    </row>
    <row r="5" spans="1:42" ht="18" customHeight="1">
      <c r="C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</row>
    <row r="6" spans="1:42" ht="18" customHeight="1">
      <c r="A6" s="187"/>
      <c r="B6" s="188" t="s">
        <v>22</v>
      </c>
      <c r="C6" s="189">
        <v>0.1875</v>
      </c>
      <c r="D6" s="189">
        <v>0.20833333333333334</v>
      </c>
      <c r="E6" s="189">
        <v>0.22916666666666669</v>
      </c>
      <c r="F6" s="189">
        <v>0.25</v>
      </c>
      <c r="G6" s="189">
        <v>0.27083333333333331</v>
      </c>
      <c r="H6" s="189">
        <v>0.29166666666666663</v>
      </c>
      <c r="I6" s="189">
        <v>0.31249999999999994</v>
      </c>
      <c r="J6" s="191">
        <v>0.33333333333333326</v>
      </c>
      <c r="K6" s="190">
        <v>0.35416666666666657</v>
      </c>
      <c r="L6" s="190">
        <v>0.375</v>
      </c>
      <c r="M6" s="190">
        <v>0.3958333333333332</v>
      </c>
      <c r="N6" s="190">
        <v>0.41666666666666652</v>
      </c>
      <c r="O6" s="190">
        <v>0.43749999999999983</v>
      </c>
      <c r="P6" s="190">
        <v>0.45833333333333315</v>
      </c>
      <c r="Q6" s="190">
        <v>0.47916666666666646</v>
      </c>
      <c r="R6" s="190">
        <v>0.49999999999999978</v>
      </c>
      <c r="S6" s="190">
        <v>0.52083333333333315</v>
      </c>
      <c r="T6" s="190">
        <v>0.54166666666666652</v>
      </c>
      <c r="U6" s="190">
        <v>0.56249999999999989</v>
      </c>
      <c r="V6" s="190">
        <v>0.58333333333333326</v>
      </c>
      <c r="W6" s="190">
        <v>0.60416666666666663</v>
      </c>
      <c r="X6" s="190">
        <v>0.625</v>
      </c>
      <c r="Y6" s="190">
        <v>0.64583333333333337</v>
      </c>
      <c r="Z6" s="190">
        <v>0.66666666666666674</v>
      </c>
      <c r="AA6" s="190">
        <v>0.68750000000000011</v>
      </c>
      <c r="AB6" s="190">
        <v>0.70833333333333348</v>
      </c>
      <c r="AC6" s="190">
        <v>0.72916666666666685</v>
      </c>
      <c r="AD6" s="190">
        <v>0.75000000000000022</v>
      </c>
      <c r="AE6" s="190">
        <v>0.77083333333333359</v>
      </c>
      <c r="AF6" s="190">
        <v>0.79166666666666696</v>
      </c>
      <c r="AG6" s="190">
        <v>0.81250000000000033</v>
      </c>
      <c r="AH6" s="190">
        <v>0.8333333333333337</v>
      </c>
      <c r="AI6" s="190">
        <v>0.85416666666666707</v>
      </c>
      <c r="AJ6" s="190">
        <v>0.87500000000000044</v>
      </c>
      <c r="AK6" s="190">
        <v>0.89583333333333381</v>
      </c>
      <c r="AP6" s="187"/>
    </row>
    <row r="7" spans="1:42" ht="18" customHeight="1">
      <c r="A7" s="187"/>
      <c r="B7" s="188" t="s">
        <v>7</v>
      </c>
      <c r="C7" s="189">
        <v>0.18819444444444444</v>
      </c>
      <c r="D7" s="189">
        <v>0.20902777777777778</v>
      </c>
      <c r="E7" s="189">
        <v>0.22986111111111113</v>
      </c>
      <c r="F7" s="189">
        <v>0.25069444444444444</v>
      </c>
      <c r="G7" s="189">
        <v>0.27152777777777776</v>
      </c>
      <c r="H7" s="189">
        <v>0.29236111111111107</v>
      </c>
      <c r="I7" s="189">
        <v>0.31319444444444439</v>
      </c>
      <c r="J7" s="191">
        <v>0.3340277777777777</v>
      </c>
      <c r="K7" s="190">
        <v>0.35486111111111102</v>
      </c>
      <c r="L7" s="190">
        <v>0.37569444444444433</v>
      </c>
      <c r="M7" s="190">
        <v>0.39652777777777765</v>
      </c>
      <c r="N7" s="190">
        <v>0.41736111111111096</v>
      </c>
      <c r="O7" s="190">
        <v>0.43819444444444428</v>
      </c>
      <c r="P7" s="190">
        <v>0.45902777777777759</v>
      </c>
      <c r="Q7" s="190">
        <v>0.47986111111111091</v>
      </c>
      <c r="R7" s="190">
        <v>0.50069444444444422</v>
      </c>
      <c r="S7" s="190">
        <v>0.52152777777777759</v>
      </c>
      <c r="T7" s="190">
        <v>0.54236111111111096</v>
      </c>
      <c r="U7" s="190">
        <v>0.56319444444444433</v>
      </c>
      <c r="V7" s="190">
        <v>0.5840277777777777</v>
      </c>
      <c r="W7" s="190">
        <v>0.60486111111111107</v>
      </c>
      <c r="X7" s="190">
        <v>0.62569444444444444</v>
      </c>
      <c r="Y7" s="190">
        <v>0.64652777777777781</v>
      </c>
      <c r="Z7" s="190">
        <v>0.66736111111111118</v>
      </c>
      <c r="AA7" s="190">
        <v>0.68819444444444455</v>
      </c>
      <c r="AB7" s="190">
        <v>0.70902777777777792</v>
      </c>
      <c r="AC7" s="190">
        <v>0.72986111111111129</v>
      </c>
      <c r="AD7" s="190">
        <v>0.75069444444444466</v>
      </c>
      <c r="AE7" s="190">
        <v>0.77152777777777803</v>
      </c>
      <c r="AF7" s="190">
        <v>0.7923611111111114</v>
      </c>
      <c r="AG7" s="190">
        <v>0.81319444444444478</v>
      </c>
      <c r="AH7" s="190">
        <v>0.83402777777777815</v>
      </c>
      <c r="AI7" s="190">
        <v>0.85486111111111152</v>
      </c>
      <c r="AJ7" s="190">
        <v>0.87569444444444489</v>
      </c>
      <c r="AK7" s="190">
        <v>0.89652777777777826</v>
      </c>
      <c r="AP7" s="187"/>
    </row>
    <row r="8" spans="1:42" ht="18" customHeight="1">
      <c r="A8" s="187"/>
      <c r="B8" s="188" t="s">
        <v>11</v>
      </c>
      <c r="C8" s="189">
        <v>0.18888888888888888</v>
      </c>
      <c r="D8" s="189">
        <v>0.20972222222222223</v>
      </c>
      <c r="E8" s="189">
        <v>0.23055555555555557</v>
      </c>
      <c r="F8" s="189">
        <v>0.25138888888888888</v>
      </c>
      <c r="G8" s="189">
        <v>0.2722222222222222</v>
      </c>
      <c r="H8" s="189">
        <v>0.29305555555555551</v>
      </c>
      <c r="I8" s="189">
        <v>0.31388888888888883</v>
      </c>
      <c r="J8" s="191">
        <v>0.33472222222222214</v>
      </c>
      <c r="K8" s="190">
        <v>0.35555555555555546</v>
      </c>
      <c r="L8" s="190">
        <v>0.37638888888888877</v>
      </c>
      <c r="M8" s="190">
        <v>0.39722222222222209</v>
      </c>
      <c r="N8" s="190">
        <v>0.4180555555555554</v>
      </c>
      <c r="O8" s="190">
        <v>0.43888888888888872</v>
      </c>
      <c r="P8" s="190">
        <v>0.45972222222222203</v>
      </c>
      <c r="Q8" s="190">
        <v>0.48055555555555535</v>
      </c>
      <c r="R8" s="190">
        <v>0.50138888888888866</v>
      </c>
      <c r="S8" s="190">
        <v>0.52222222222222203</v>
      </c>
      <c r="T8" s="190">
        <v>0.5430555555555554</v>
      </c>
      <c r="U8" s="190">
        <v>0.56388888888888877</v>
      </c>
      <c r="V8" s="190">
        <v>0.58472222222222214</v>
      </c>
      <c r="W8" s="190">
        <v>0.60555555555555551</v>
      </c>
      <c r="X8" s="190">
        <v>0.62638888888888888</v>
      </c>
      <c r="Y8" s="190">
        <v>0.64722222222222225</v>
      </c>
      <c r="Z8" s="190">
        <v>0.66805555555555562</v>
      </c>
      <c r="AA8" s="190">
        <v>0.68888888888888899</v>
      </c>
      <c r="AB8" s="190">
        <v>0.70972222222222237</v>
      </c>
      <c r="AC8" s="190">
        <v>0.73055555555555574</v>
      </c>
      <c r="AD8" s="190">
        <v>0.75138888888888911</v>
      </c>
      <c r="AE8" s="190">
        <v>0.77222222222222248</v>
      </c>
      <c r="AF8" s="190">
        <v>0.79305555555555585</v>
      </c>
      <c r="AG8" s="190">
        <v>0.81388888888888922</v>
      </c>
      <c r="AH8" s="190">
        <v>0.83472222222222259</v>
      </c>
      <c r="AI8" s="190">
        <v>0.85555555555555596</v>
      </c>
      <c r="AJ8" s="190">
        <v>0.87638888888888933</v>
      </c>
      <c r="AK8" s="190">
        <v>0.8972222222222227</v>
      </c>
      <c r="AP8" s="187"/>
    </row>
    <row r="9" spans="1:42" ht="18" customHeight="1">
      <c r="A9" s="187"/>
      <c r="B9" s="188" t="s">
        <v>15</v>
      </c>
      <c r="C9" s="189">
        <v>0.18958333333333333</v>
      </c>
      <c r="D9" s="189">
        <v>0.21041666666666667</v>
      </c>
      <c r="E9" s="189">
        <v>0.23125000000000001</v>
      </c>
      <c r="F9" s="189">
        <v>0.25208333333333333</v>
      </c>
      <c r="G9" s="189">
        <v>0.27291666666666664</v>
      </c>
      <c r="H9" s="189">
        <v>0.29374999999999996</v>
      </c>
      <c r="I9" s="189">
        <v>0.31458333333333327</v>
      </c>
      <c r="J9" s="191">
        <v>0.33541666666666659</v>
      </c>
      <c r="K9" s="190">
        <v>0.3562499999999999</v>
      </c>
      <c r="L9" s="190">
        <v>0.37708333333333321</v>
      </c>
      <c r="M9" s="190">
        <v>0.39791666666666653</v>
      </c>
      <c r="N9" s="190">
        <v>0.41874999999999984</v>
      </c>
      <c r="O9" s="190">
        <v>0.43958333333333316</v>
      </c>
      <c r="P9" s="190">
        <v>0.46041666666666647</v>
      </c>
      <c r="Q9" s="190">
        <v>0.48124999999999979</v>
      </c>
      <c r="R9" s="190">
        <v>0.5020833333333331</v>
      </c>
      <c r="S9" s="190">
        <v>0.52291666666666647</v>
      </c>
      <c r="T9" s="190">
        <v>0.54374999999999984</v>
      </c>
      <c r="U9" s="190">
        <v>0.56458333333333321</v>
      </c>
      <c r="V9" s="190">
        <v>0.58541666666666659</v>
      </c>
      <c r="W9" s="190">
        <v>0.60624999999999996</v>
      </c>
      <c r="X9" s="190">
        <v>0.62708333333333333</v>
      </c>
      <c r="Y9" s="190">
        <v>0.6479166666666667</v>
      </c>
      <c r="Z9" s="190">
        <v>0.66875000000000007</v>
      </c>
      <c r="AA9" s="190">
        <v>0.68958333333333344</v>
      </c>
      <c r="AB9" s="190">
        <v>0.71041666666666681</v>
      </c>
      <c r="AC9" s="190">
        <v>0.73125000000000018</v>
      </c>
      <c r="AD9" s="190">
        <v>0.75208333333333355</v>
      </c>
      <c r="AE9" s="190">
        <v>0.77291666666666692</v>
      </c>
      <c r="AF9" s="190">
        <v>0.79375000000000029</v>
      </c>
      <c r="AG9" s="190">
        <v>0.81458333333333366</v>
      </c>
      <c r="AH9" s="190">
        <v>0.83541666666666703</v>
      </c>
      <c r="AI9" s="190">
        <v>0.8562500000000004</v>
      </c>
      <c r="AJ9" s="190">
        <v>0.87708333333333377</v>
      </c>
      <c r="AK9" s="190">
        <v>0.89791666666666714</v>
      </c>
      <c r="AP9" s="187"/>
    </row>
    <row r="10" spans="1:42" ht="18" customHeight="1">
      <c r="A10" s="187"/>
      <c r="B10" s="188" t="s">
        <v>14</v>
      </c>
      <c r="C10" s="189">
        <v>0.19027777777777777</v>
      </c>
      <c r="D10" s="189">
        <v>0.21111111111111111</v>
      </c>
      <c r="E10" s="189">
        <v>0.23194444444444445</v>
      </c>
      <c r="F10" s="189">
        <v>0.25277777777777777</v>
      </c>
      <c r="G10" s="189">
        <v>0.27361111111111108</v>
      </c>
      <c r="H10" s="189">
        <v>0.2944444444444444</v>
      </c>
      <c r="I10" s="189">
        <v>0.31527777777777771</v>
      </c>
      <c r="J10" s="191">
        <v>0.33611111111111103</v>
      </c>
      <c r="K10" s="190">
        <v>0.35694444444444434</v>
      </c>
      <c r="L10" s="190">
        <v>0.37777777777777766</v>
      </c>
      <c r="M10" s="190">
        <v>0.39861111111111097</v>
      </c>
      <c r="N10" s="190">
        <v>0.41944444444444429</v>
      </c>
      <c r="O10" s="190">
        <v>0.4402777777777776</v>
      </c>
      <c r="P10" s="190">
        <v>0.46111111111111092</v>
      </c>
      <c r="Q10" s="190">
        <v>0.48194444444444423</v>
      </c>
      <c r="R10" s="190">
        <v>0.50277777777777755</v>
      </c>
      <c r="S10" s="190">
        <v>0.52361111111111092</v>
      </c>
      <c r="T10" s="190">
        <v>0.54444444444444429</v>
      </c>
      <c r="U10" s="190">
        <v>0.56527777777777766</v>
      </c>
      <c r="V10" s="190">
        <v>0.58611111111111103</v>
      </c>
      <c r="W10" s="190">
        <v>0.6069444444444444</v>
      </c>
      <c r="X10" s="190">
        <v>0.62777777777777777</v>
      </c>
      <c r="Y10" s="190">
        <v>0.64861111111111114</v>
      </c>
      <c r="Z10" s="190">
        <v>0.66944444444444451</v>
      </c>
      <c r="AA10" s="190">
        <v>0.69027777777777788</v>
      </c>
      <c r="AB10" s="190">
        <v>0.71111111111111125</v>
      </c>
      <c r="AC10" s="190">
        <v>0.73194444444444462</v>
      </c>
      <c r="AD10" s="190">
        <v>0.75277777777777799</v>
      </c>
      <c r="AE10" s="190">
        <v>0.77361111111111136</v>
      </c>
      <c r="AF10" s="190">
        <v>0.79444444444444473</v>
      </c>
      <c r="AG10" s="190">
        <v>0.8152777777777781</v>
      </c>
      <c r="AH10" s="190">
        <v>0.83611111111111147</v>
      </c>
      <c r="AI10" s="190">
        <v>0.85694444444444484</v>
      </c>
      <c r="AJ10" s="190">
        <v>0.87777777777777821</v>
      </c>
      <c r="AK10" s="190">
        <v>0.89861111111111158</v>
      </c>
      <c r="AP10" s="187"/>
    </row>
    <row r="11" spans="1:42" ht="18" customHeight="1">
      <c r="A11" s="187"/>
      <c r="B11" s="188" t="s">
        <v>6</v>
      </c>
      <c r="C11" s="189">
        <v>0.19097222222222221</v>
      </c>
      <c r="D11" s="189">
        <v>0.21180555555555555</v>
      </c>
      <c r="E11" s="189">
        <v>0.2326388888888889</v>
      </c>
      <c r="F11" s="189">
        <v>0.25347222222222221</v>
      </c>
      <c r="G11" s="189">
        <v>0.27430555555555552</v>
      </c>
      <c r="H11" s="189">
        <v>0.29513888888888884</v>
      </c>
      <c r="I11" s="189">
        <v>0.31597222222222215</v>
      </c>
      <c r="J11" s="191">
        <v>0.33680555555555547</v>
      </c>
      <c r="K11" s="190">
        <v>0.35763888888888878</v>
      </c>
      <c r="L11" s="190">
        <v>0.3784722222222221</v>
      </c>
      <c r="M11" s="190">
        <v>0.39930555555555541</v>
      </c>
      <c r="N11" s="190">
        <v>0.42013888888888873</v>
      </c>
      <c r="O11" s="190">
        <v>0.44097222222222204</v>
      </c>
      <c r="P11" s="190">
        <v>0.46180555555555536</v>
      </c>
      <c r="Q11" s="190">
        <v>0.48263888888888867</v>
      </c>
      <c r="R11" s="190">
        <v>0.50347222222222199</v>
      </c>
      <c r="S11" s="190">
        <v>0.52430555555555536</v>
      </c>
      <c r="T11" s="190">
        <v>0.54513888888888873</v>
      </c>
      <c r="U11" s="190">
        <v>0.5659722222222221</v>
      </c>
      <c r="V11" s="190">
        <v>0.58680555555555547</v>
      </c>
      <c r="W11" s="190">
        <v>0.60763888888888884</v>
      </c>
      <c r="X11" s="190">
        <v>0.62847222222222221</v>
      </c>
      <c r="Y11" s="190">
        <v>0.64930555555555558</v>
      </c>
      <c r="Z11" s="190">
        <v>0.67013888888888895</v>
      </c>
      <c r="AA11" s="190">
        <v>0.69097222222222232</v>
      </c>
      <c r="AB11" s="190">
        <v>0.71180555555555569</v>
      </c>
      <c r="AC11" s="190">
        <v>0.73263888888888906</v>
      </c>
      <c r="AD11" s="190">
        <v>0.75347222222222243</v>
      </c>
      <c r="AE11" s="190">
        <v>0.7743055555555558</v>
      </c>
      <c r="AF11" s="190">
        <v>0.79513888888888917</v>
      </c>
      <c r="AG11" s="190">
        <v>0.81597222222222254</v>
      </c>
      <c r="AH11" s="190">
        <v>0.83680555555555591</v>
      </c>
      <c r="AI11" s="190">
        <v>0.85763888888888928</v>
      </c>
      <c r="AJ11" s="190">
        <v>0.87847222222222265</v>
      </c>
      <c r="AK11" s="190">
        <v>0.89930555555555602</v>
      </c>
      <c r="AP11" s="187"/>
    </row>
    <row r="12" spans="1:42" ht="18" customHeight="1">
      <c r="A12" s="187"/>
      <c r="B12" s="188" t="s">
        <v>13</v>
      </c>
      <c r="C12" s="189">
        <v>0.19166666666666668</v>
      </c>
      <c r="D12" s="189">
        <v>0.21250000000000002</v>
      </c>
      <c r="E12" s="189">
        <v>0.23333333333333336</v>
      </c>
      <c r="F12" s="189">
        <v>0.25416666666666665</v>
      </c>
      <c r="G12" s="189">
        <v>0.27499999999999997</v>
      </c>
      <c r="H12" s="189">
        <v>0.29583333333333328</v>
      </c>
      <c r="I12" s="189">
        <v>0.3166666666666666</v>
      </c>
      <c r="J12" s="191">
        <v>0.33749999999999991</v>
      </c>
      <c r="K12" s="190">
        <v>0.35833333333333323</v>
      </c>
      <c r="L12" s="190">
        <v>0.37916666666666654</v>
      </c>
      <c r="M12" s="190">
        <v>0.39999999999999986</v>
      </c>
      <c r="N12" s="190">
        <v>0.42083333333333317</v>
      </c>
      <c r="O12" s="190">
        <v>0.44166666666666649</v>
      </c>
      <c r="P12" s="190">
        <v>0.4624999999999998</v>
      </c>
      <c r="Q12" s="190">
        <v>0.48333333333333311</v>
      </c>
      <c r="R12" s="190">
        <v>0.50416666666666643</v>
      </c>
      <c r="S12" s="190">
        <v>0.5249999999999998</v>
      </c>
      <c r="T12" s="190">
        <v>0.54583333333333317</v>
      </c>
      <c r="U12" s="190">
        <v>0.56666666666666654</v>
      </c>
      <c r="V12" s="190">
        <v>0.58749999999999991</v>
      </c>
      <c r="W12" s="190">
        <v>0.60833333333333328</v>
      </c>
      <c r="X12" s="190">
        <v>0.62916666666666665</v>
      </c>
      <c r="Y12" s="190">
        <v>0.65</v>
      </c>
      <c r="Z12" s="190">
        <v>0.67083333333333339</v>
      </c>
      <c r="AA12" s="190">
        <v>0.69166666666666676</v>
      </c>
      <c r="AB12" s="190">
        <v>0.71250000000000013</v>
      </c>
      <c r="AC12" s="190">
        <v>0.7333333333333335</v>
      </c>
      <c r="AD12" s="190">
        <v>0.75416666666666687</v>
      </c>
      <c r="AE12" s="190">
        <v>0.77500000000000024</v>
      </c>
      <c r="AF12" s="190">
        <v>0.79583333333333361</v>
      </c>
      <c r="AG12" s="190">
        <v>0.81666666666666698</v>
      </c>
      <c r="AH12" s="190">
        <v>0.83750000000000036</v>
      </c>
      <c r="AI12" s="190">
        <v>0.85833333333333373</v>
      </c>
      <c r="AJ12" s="190">
        <v>0.8791666666666671</v>
      </c>
      <c r="AK12" s="190">
        <v>0.90000000000000047</v>
      </c>
      <c r="AP12" s="187"/>
    </row>
    <row r="13" spans="1:42" ht="18" customHeight="1">
      <c r="A13" s="187"/>
      <c r="B13" s="188" t="s">
        <v>5</v>
      </c>
      <c r="C13" s="189">
        <v>0.19236111111111112</v>
      </c>
      <c r="D13" s="189">
        <v>0.21319444444444446</v>
      </c>
      <c r="E13" s="189">
        <v>0.23402777777777781</v>
      </c>
      <c r="F13" s="189">
        <v>0.25486111111111109</v>
      </c>
      <c r="G13" s="189">
        <v>0.27569444444444441</v>
      </c>
      <c r="H13" s="189">
        <v>0.29652777777777772</v>
      </c>
      <c r="I13" s="189">
        <v>0.31736111111111104</v>
      </c>
      <c r="J13" s="191">
        <v>0.33819444444444435</v>
      </c>
      <c r="K13" s="190">
        <v>0.35902777777777767</v>
      </c>
      <c r="L13" s="190">
        <v>0.37986111111111098</v>
      </c>
      <c r="M13" s="190">
        <v>0.4006944444444443</v>
      </c>
      <c r="N13" s="190">
        <v>0.42152777777777761</v>
      </c>
      <c r="O13" s="190">
        <v>0.44236111111111093</v>
      </c>
      <c r="P13" s="190">
        <v>0.46319444444444424</v>
      </c>
      <c r="Q13" s="190">
        <v>0.48402777777777756</v>
      </c>
      <c r="R13" s="190">
        <v>0.50486111111111087</v>
      </c>
      <c r="S13" s="190">
        <v>0.52569444444444424</v>
      </c>
      <c r="T13" s="190">
        <v>0.54652777777777761</v>
      </c>
      <c r="U13" s="190">
        <v>0.56736111111111098</v>
      </c>
      <c r="V13" s="190">
        <v>0.58819444444444435</v>
      </c>
      <c r="W13" s="190">
        <v>0.60902777777777772</v>
      </c>
      <c r="X13" s="190">
        <v>0.62986111111111109</v>
      </c>
      <c r="Y13" s="190">
        <v>0.65069444444444446</v>
      </c>
      <c r="Z13" s="190">
        <v>0.67152777777777783</v>
      </c>
      <c r="AA13" s="190">
        <v>0.6923611111111112</v>
      </c>
      <c r="AB13" s="190">
        <v>0.71319444444444458</v>
      </c>
      <c r="AC13" s="190">
        <v>0.73402777777777795</v>
      </c>
      <c r="AD13" s="190">
        <v>0.75486111111111132</v>
      </c>
      <c r="AE13" s="190">
        <v>0.77569444444444469</v>
      </c>
      <c r="AF13" s="190">
        <v>0.79652777777777806</v>
      </c>
      <c r="AG13" s="190">
        <v>0.81736111111111143</v>
      </c>
      <c r="AH13" s="190">
        <v>0.8381944444444448</v>
      </c>
      <c r="AI13" s="190">
        <v>0.85902777777777817</v>
      </c>
      <c r="AJ13" s="190">
        <v>0.87986111111111154</v>
      </c>
      <c r="AK13" s="190">
        <v>0.90069444444444491</v>
      </c>
      <c r="AP13" s="187"/>
    </row>
    <row r="14" spans="1:42" ht="18" customHeight="1">
      <c r="A14" s="187"/>
      <c r="B14" s="188" t="s">
        <v>23</v>
      </c>
      <c r="C14" s="189">
        <v>0.19305555555555556</v>
      </c>
      <c r="D14" s="189">
        <v>0.21388888888888891</v>
      </c>
      <c r="E14" s="189">
        <v>0.23472222222222225</v>
      </c>
      <c r="F14" s="189">
        <v>0.25555555555555554</v>
      </c>
      <c r="G14" s="189">
        <v>0.27638888888888885</v>
      </c>
      <c r="H14" s="189">
        <v>0.29722222222222217</v>
      </c>
      <c r="I14" s="189">
        <v>0.31805555555555548</v>
      </c>
      <c r="J14" s="191">
        <v>0.3388888888888888</v>
      </c>
      <c r="K14" s="190">
        <v>0.35972222222222211</v>
      </c>
      <c r="L14" s="190">
        <v>0.38055555555555542</v>
      </c>
      <c r="M14" s="190">
        <v>0.40138888888888874</v>
      </c>
      <c r="N14" s="190">
        <v>0.42222222222222205</v>
      </c>
      <c r="O14" s="190">
        <v>0.44305555555555537</v>
      </c>
      <c r="P14" s="190">
        <v>0.46388888888888868</v>
      </c>
      <c r="Q14" s="190">
        <v>0.484722222222222</v>
      </c>
      <c r="R14" s="190">
        <v>0.50555555555555531</v>
      </c>
      <c r="S14" s="190">
        <v>0.52638888888888868</v>
      </c>
      <c r="T14" s="190">
        <v>0.54722222222222205</v>
      </c>
      <c r="U14" s="190">
        <v>0.56805555555555542</v>
      </c>
      <c r="V14" s="190">
        <v>0.5888888888888888</v>
      </c>
      <c r="W14" s="190">
        <v>0.60972222222222217</v>
      </c>
      <c r="X14" s="190">
        <v>0.63055555555555554</v>
      </c>
      <c r="Y14" s="190">
        <v>0.65138888888888891</v>
      </c>
      <c r="Z14" s="190">
        <v>0.67222222222222228</v>
      </c>
      <c r="AA14" s="190">
        <v>0.69305555555555565</v>
      </c>
      <c r="AB14" s="190">
        <v>0.71388888888888902</v>
      </c>
      <c r="AC14" s="190">
        <v>0.73472222222222239</v>
      </c>
      <c r="AD14" s="190">
        <v>0.75555555555555576</v>
      </c>
      <c r="AE14" s="190">
        <v>0.77638888888888913</v>
      </c>
      <c r="AF14" s="190">
        <v>0.7972222222222225</v>
      </c>
      <c r="AG14" s="190">
        <v>0.81805555555555587</v>
      </c>
      <c r="AH14" s="190">
        <v>0.83888888888888924</v>
      </c>
      <c r="AI14" s="190">
        <v>0.85972222222222261</v>
      </c>
      <c r="AJ14" s="190">
        <v>0.88055555555555598</v>
      </c>
      <c r="AK14" s="190">
        <v>0.90138888888888935</v>
      </c>
      <c r="AP14" s="187"/>
    </row>
    <row r="15" spans="1:42" ht="18" customHeight="1">
      <c r="A15" s="187"/>
      <c r="B15" s="188" t="s">
        <v>24</v>
      </c>
      <c r="C15" s="189">
        <v>0.19375000000000001</v>
      </c>
      <c r="D15" s="189">
        <v>0.21458333333333335</v>
      </c>
      <c r="E15" s="189">
        <v>0.23541666666666669</v>
      </c>
      <c r="F15" s="189">
        <v>0.25624999999999998</v>
      </c>
      <c r="G15" s="189">
        <v>0.27708333333333329</v>
      </c>
      <c r="H15" s="189">
        <v>0.29791666666666661</v>
      </c>
      <c r="I15" s="189">
        <v>0.31874999999999992</v>
      </c>
      <c r="J15" s="191">
        <v>0.33958333333333324</v>
      </c>
      <c r="K15" s="190">
        <v>0.36041666666666655</v>
      </c>
      <c r="L15" s="190">
        <v>0.38124999999999987</v>
      </c>
      <c r="M15" s="190">
        <v>0.40208333333333318</v>
      </c>
      <c r="N15" s="190">
        <v>0.4229166666666665</v>
      </c>
      <c r="O15" s="190">
        <v>0.44374999999999981</v>
      </c>
      <c r="P15" s="190">
        <v>0.46458333333333313</v>
      </c>
      <c r="Q15" s="190">
        <v>0.48541666666666644</v>
      </c>
      <c r="R15" s="190">
        <v>0.50624999999999976</v>
      </c>
      <c r="S15" s="190">
        <v>0.52708333333333313</v>
      </c>
      <c r="T15" s="190">
        <v>0.5479166666666665</v>
      </c>
      <c r="U15" s="190">
        <v>0.56874999999999987</v>
      </c>
      <c r="V15" s="190">
        <v>0.58958333333333324</v>
      </c>
      <c r="W15" s="190">
        <v>0.61041666666666661</v>
      </c>
      <c r="X15" s="190">
        <v>0.63124999999999998</v>
      </c>
      <c r="Y15" s="190">
        <v>0.65208333333333335</v>
      </c>
      <c r="Z15" s="190">
        <v>0.67291666666666672</v>
      </c>
      <c r="AA15" s="190">
        <v>0.69375000000000009</v>
      </c>
      <c r="AB15" s="190">
        <v>0.71458333333333346</v>
      </c>
      <c r="AC15" s="190">
        <v>0.73541666666666683</v>
      </c>
      <c r="AD15" s="190">
        <v>0.7562500000000002</v>
      </c>
      <c r="AE15" s="190">
        <v>0.77708333333333357</v>
      </c>
      <c r="AF15" s="190">
        <v>0.79791666666666694</v>
      </c>
      <c r="AG15" s="190">
        <v>0.81875000000000031</v>
      </c>
      <c r="AH15" s="190">
        <v>0.83958333333333368</v>
      </c>
      <c r="AI15" s="190">
        <v>0.86041666666666705</v>
      </c>
      <c r="AJ15" s="190">
        <v>0.88125000000000042</v>
      </c>
      <c r="AK15" s="190">
        <v>0.90208333333333379</v>
      </c>
      <c r="AP15" s="187"/>
    </row>
    <row r="16" spans="1:42" ht="18" customHeight="1">
      <c r="A16" s="187"/>
      <c r="B16" s="188" t="s">
        <v>25</v>
      </c>
      <c r="C16" s="189">
        <v>0.19444444444444445</v>
      </c>
      <c r="D16" s="189">
        <v>0.21527777777777779</v>
      </c>
      <c r="E16" s="189">
        <v>0.23611111111111113</v>
      </c>
      <c r="F16" s="189">
        <v>0.25694444444444442</v>
      </c>
      <c r="G16" s="189">
        <v>0.27777777777777773</v>
      </c>
      <c r="H16" s="189">
        <v>0.29861111111111105</v>
      </c>
      <c r="I16" s="189">
        <v>0.31944444444444436</v>
      </c>
      <c r="J16" s="191">
        <v>0.34027777777777768</v>
      </c>
      <c r="K16" s="190">
        <v>0.36111111111111099</v>
      </c>
      <c r="L16" s="190">
        <v>0.38194444444444431</v>
      </c>
      <c r="M16" s="190">
        <v>0.40277777777777762</v>
      </c>
      <c r="N16" s="190">
        <v>0.42361111111111094</v>
      </c>
      <c r="O16" s="190">
        <v>0.44444444444444425</v>
      </c>
      <c r="P16" s="190">
        <v>0.46527777777777757</v>
      </c>
      <c r="Q16" s="190">
        <v>0.48611111111111088</v>
      </c>
      <c r="R16" s="190">
        <v>0.5069444444444442</v>
      </c>
      <c r="S16" s="190">
        <v>0.52777777777777757</v>
      </c>
      <c r="T16" s="190">
        <v>0.54861111111111094</v>
      </c>
      <c r="U16" s="190">
        <v>0.56944444444444431</v>
      </c>
      <c r="V16" s="190">
        <v>0.59027777777777768</v>
      </c>
      <c r="W16" s="190">
        <v>0.61111111111111105</v>
      </c>
      <c r="X16" s="190">
        <v>0.63194444444444442</v>
      </c>
      <c r="Y16" s="190">
        <v>0.65277777777777779</v>
      </c>
      <c r="Z16" s="190">
        <v>0.67361111111111116</v>
      </c>
      <c r="AA16" s="190">
        <v>0.69444444444444453</v>
      </c>
      <c r="AB16" s="190">
        <v>0.7152777777777779</v>
      </c>
      <c r="AC16" s="190">
        <v>0.73611111111111127</v>
      </c>
      <c r="AD16" s="190">
        <v>0.75694444444444464</v>
      </c>
      <c r="AE16" s="190">
        <v>0.77777777777777801</v>
      </c>
      <c r="AF16" s="190">
        <v>0.79861111111111138</v>
      </c>
      <c r="AG16" s="190">
        <v>0.81944444444444475</v>
      </c>
      <c r="AH16" s="190">
        <v>0.84027777777777812</v>
      </c>
      <c r="AI16" s="190">
        <v>0.86111111111111149</v>
      </c>
      <c r="AJ16" s="190">
        <v>0.88194444444444486</v>
      </c>
      <c r="AK16" s="190">
        <v>0.90277777777777823</v>
      </c>
      <c r="AP16" s="187"/>
    </row>
    <row r="17" spans="1:42" ht="18" customHeight="1">
      <c r="A17" s="187"/>
      <c r="B17" s="188" t="s">
        <v>26</v>
      </c>
      <c r="C17" s="189">
        <v>0.19513888888888889</v>
      </c>
      <c r="D17" s="189">
        <v>0.21597222222222223</v>
      </c>
      <c r="E17" s="189">
        <v>0.23680555555555557</v>
      </c>
      <c r="F17" s="189">
        <v>0.25763888888888886</v>
      </c>
      <c r="G17" s="189">
        <v>0.27847222222222218</v>
      </c>
      <c r="H17" s="189">
        <v>0.29930555555555549</v>
      </c>
      <c r="I17" s="189">
        <v>0.32013888888888881</v>
      </c>
      <c r="J17" s="191">
        <v>0.34097222222222212</v>
      </c>
      <c r="K17" s="190">
        <v>0.36180555555555544</v>
      </c>
      <c r="L17" s="190">
        <v>0.38263888888888875</v>
      </c>
      <c r="M17" s="190">
        <v>0.40347222222222207</v>
      </c>
      <c r="N17" s="190">
        <v>0.42430555555555538</v>
      </c>
      <c r="O17" s="190">
        <v>0.4451388888888887</v>
      </c>
      <c r="P17" s="190">
        <v>0.46597222222222201</v>
      </c>
      <c r="Q17" s="190">
        <v>0.48680555555555532</v>
      </c>
      <c r="R17" s="190">
        <v>0.50763888888888864</v>
      </c>
      <c r="S17" s="190">
        <v>0.52847222222222201</v>
      </c>
      <c r="T17" s="190">
        <v>0.54930555555555538</v>
      </c>
      <c r="U17" s="190">
        <v>0.57013888888888875</v>
      </c>
      <c r="V17" s="190">
        <v>0.59097222222222212</v>
      </c>
      <c r="W17" s="190">
        <v>0.61180555555555549</v>
      </c>
      <c r="X17" s="190">
        <v>0.63263888888888886</v>
      </c>
      <c r="Y17" s="190">
        <v>0.65347222222222223</v>
      </c>
      <c r="Z17" s="190">
        <v>0.6743055555555556</v>
      </c>
      <c r="AA17" s="190">
        <v>0.69513888888888897</v>
      </c>
      <c r="AB17" s="190">
        <v>0.71597222222222234</v>
      </c>
      <c r="AC17" s="190">
        <v>0.73680555555555571</v>
      </c>
      <c r="AD17" s="190">
        <v>0.75763888888888908</v>
      </c>
      <c r="AE17" s="190">
        <v>0.77847222222222245</v>
      </c>
      <c r="AF17" s="190">
        <v>0.79930555555555582</v>
      </c>
      <c r="AG17" s="190">
        <v>0.82013888888888919</v>
      </c>
      <c r="AH17" s="190">
        <v>0.84097222222222257</v>
      </c>
      <c r="AI17" s="190">
        <v>0.86180555555555594</v>
      </c>
      <c r="AJ17" s="190">
        <v>0.88263888888888931</v>
      </c>
      <c r="AK17" s="190">
        <v>0.90347222222222268</v>
      </c>
      <c r="AP17" s="187"/>
    </row>
    <row r="18" spans="1:42" ht="18" customHeight="1">
      <c r="A18" s="187"/>
      <c r="B18" s="188" t="s">
        <v>27</v>
      </c>
      <c r="C18" s="189">
        <v>0.19583333333333333</v>
      </c>
      <c r="D18" s="189">
        <v>0.21666666666666667</v>
      </c>
      <c r="E18" s="189">
        <v>0.23750000000000002</v>
      </c>
      <c r="F18" s="189">
        <v>0.2583333333333333</v>
      </c>
      <c r="G18" s="189">
        <v>0.27916666666666662</v>
      </c>
      <c r="H18" s="189">
        <v>0.29999999999999993</v>
      </c>
      <c r="I18" s="189">
        <v>0.32083333333333325</v>
      </c>
      <c r="J18" s="191">
        <v>0.34166666666666656</v>
      </c>
      <c r="K18" s="190">
        <v>0.36249999999999988</v>
      </c>
      <c r="L18" s="190">
        <v>0.38333333333333319</v>
      </c>
      <c r="M18" s="190">
        <v>0.40416666666666651</v>
      </c>
      <c r="N18" s="190">
        <v>0.42499999999999982</v>
      </c>
      <c r="O18" s="190">
        <v>0.44583333333333314</v>
      </c>
      <c r="P18" s="190">
        <v>0.46666666666666645</v>
      </c>
      <c r="Q18" s="190">
        <v>0.48749999999999977</v>
      </c>
      <c r="R18" s="190">
        <v>0.50833333333333308</v>
      </c>
      <c r="S18" s="190">
        <v>0.52916666666666645</v>
      </c>
      <c r="T18" s="190">
        <v>0.54999999999999982</v>
      </c>
      <c r="U18" s="190">
        <v>0.57083333333333319</v>
      </c>
      <c r="V18" s="190">
        <v>0.59166666666666656</v>
      </c>
      <c r="W18" s="190">
        <v>0.61249999999999993</v>
      </c>
      <c r="X18" s="190">
        <v>0.6333333333333333</v>
      </c>
      <c r="Y18" s="190">
        <v>0.65416666666666667</v>
      </c>
      <c r="Z18" s="190">
        <v>0.67500000000000004</v>
      </c>
      <c r="AA18" s="190">
        <v>0.69583333333333341</v>
      </c>
      <c r="AB18" s="190">
        <v>0.71666666666666679</v>
      </c>
      <c r="AC18" s="190">
        <v>0.73750000000000016</v>
      </c>
      <c r="AD18" s="190">
        <v>0.75833333333333353</v>
      </c>
      <c r="AE18" s="190">
        <v>0.7791666666666669</v>
      </c>
      <c r="AF18" s="190">
        <v>0.80000000000000027</v>
      </c>
      <c r="AG18" s="190">
        <v>0.82083333333333364</v>
      </c>
      <c r="AH18" s="190">
        <v>0.84166666666666701</v>
      </c>
      <c r="AI18" s="190">
        <v>0.86250000000000038</v>
      </c>
      <c r="AJ18" s="190">
        <v>0.88333333333333375</v>
      </c>
      <c r="AK18" s="190">
        <v>0.90416666666666712</v>
      </c>
      <c r="AP18" s="187"/>
    </row>
    <row r="19" spans="1:42" ht="18" customHeight="1">
      <c r="A19" s="187"/>
      <c r="B19" s="188" t="s">
        <v>28</v>
      </c>
      <c r="C19" s="189">
        <v>0.19652777777777777</v>
      </c>
      <c r="D19" s="189">
        <v>0.21736111111111112</v>
      </c>
      <c r="E19" s="189">
        <v>0.23819444444444446</v>
      </c>
      <c r="F19" s="189">
        <v>0.25902777777777775</v>
      </c>
      <c r="G19" s="189">
        <v>0.27986111111111106</v>
      </c>
      <c r="H19" s="189">
        <v>0.30069444444444438</v>
      </c>
      <c r="I19" s="189">
        <v>0.32152777777777769</v>
      </c>
      <c r="J19" s="191">
        <v>0.34236111111111101</v>
      </c>
      <c r="K19" s="190">
        <v>0.36319444444444432</v>
      </c>
      <c r="L19" s="190">
        <v>0.38402777777777763</v>
      </c>
      <c r="M19" s="190">
        <v>0.40486111111111095</v>
      </c>
      <c r="N19" s="190">
        <v>0.42569444444444426</v>
      </c>
      <c r="O19" s="190">
        <v>0.44652777777777758</v>
      </c>
      <c r="P19" s="190">
        <v>0.46736111111111089</v>
      </c>
      <c r="Q19" s="190">
        <v>0.48819444444444421</v>
      </c>
      <c r="R19" s="190">
        <v>0.50902777777777752</v>
      </c>
      <c r="S19" s="190">
        <v>0.52986111111111089</v>
      </c>
      <c r="T19" s="190">
        <v>0.55069444444444426</v>
      </c>
      <c r="U19" s="190">
        <v>0.57152777777777763</v>
      </c>
      <c r="V19" s="190">
        <v>0.59236111111111101</v>
      </c>
      <c r="W19" s="190">
        <v>0.61319444444444438</v>
      </c>
      <c r="X19" s="190">
        <v>0.63402777777777775</v>
      </c>
      <c r="Y19" s="190">
        <v>0.65486111111111112</v>
      </c>
      <c r="Z19" s="190">
        <v>0.67569444444444449</v>
      </c>
      <c r="AA19" s="190">
        <v>0.69652777777777786</v>
      </c>
      <c r="AB19" s="190">
        <v>0.71736111111111123</v>
      </c>
      <c r="AC19" s="190">
        <v>0.7381944444444446</v>
      </c>
      <c r="AD19" s="190">
        <v>0.75902777777777797</v>
      </c>
      <c r="AE19" s="190">
        <v>0.77986111111111134</v>
      </c>
      <c r="AF19" s="190">
        <v>0.80069444444444471</v>
      </c>
      <c r="AG19" s="190">
        <v>0.82152777777777808</v>
      </c>
      <c r="AH19" s="190">
        <v>0.84236111111111145</v>
      </c>
      <c r="AI19" s="190">
        <v>0.86319444444444482</v>
      </c>
      <c r="AJ19" s="190">
        <v>0.88402777777777819</v>
      </c>
      <c r="AK19" s="190">
        <v>0.90486111111111156</v>
      </c>
      <c r="AP19" s="187"/>
    </row>
    <row r="20" spans="1:42" ht="18" customHeight="1">
      <c r="B20" s="188" t="s">
        <v>9</v>
      </c>
      <c r="C20" s="189">
        <v>0.19722222222222222</v>
      </c>
      <c r="D20" s="189">
        <v>0.21805555555555556</v>
      </c>
      <c r="E20" s="189">
        <v>0.2388888888888889</v>
      </c>
      <c r="F20" s="189">
        <v>0.25972222222222219</v>
      </c>
      <c r="G20" s="189">
        <v>0.2805555555555555</v>
      </c>
      <c r="H20" s="189">
        <v>0.30138888888888882</v>
      </c>
      <c r="I20" s="189">
        <v>0.32222222222222213</v>
      </c>
      <c r="J20" s="191">
        <v>0.34305555555555545</v>
      </c>
      <c r="K20" s="190">
        <v>0.36388888888888876</v>
      </c>
      <c r="L20" s="190">
        <v>0.38472222222222208</v>
      </c>
      <c r="M20" s="190">
        <v>0.40555555555555539</v>
      </c>
      <c r="N20" s="190">
        <v>0.42638888888888871</v>
      </c>
      <c r="O20" s="190">
        <v>0.44722222222222202</v>
      </c>
      <c r="P20" s="190">
        <v>0.46805555555555534</v>
      </c>
      <c r="Q20" s="190">
        <v>0.48888888888888865</v>
      </c>
      <c r="R20" s="190">
        <v>0.50972222222222197</v>
      </c>
      <c r="S20" s="190">
        <v>0.53055555555555534</v>
      </c>
      <c r="T20" s="190">
        <v>0.55138888888888871</v>
      </c>
      <c r="U20" s="190">
        <v>0.57222222222222208</v>
      </c>
      <c r="V20" s="190">
        <v>0.59305555555555545</v>
      </c>
      <c r="W20" s="190">
        <v>0.61388888888888882</v>
      </c>
      <c r="X20" s="190">
        <v>0.63472222222222219</v>
      </c>
      <c r="Y20" s="190">
        <v>0.65555555555555556</v>
      </c>
      <c r="Z20" s="190">
        <v>0.67638888888888893</v>
      </c>
      <c r="AA20" s="190">
        <v>0.6972222222222223</v>
      </c>
      <c r="AB20" s="190">
        <v>0.71805555555555567</v>
      </c>
      <c r="AC20" s="190">
        <v>0.73888888888888904</v>
      </c>
      <c r="AD20" s="190">
        <v>0.75972222222222241</v>
      </c>
      <c r="AE20" s="190">
        <v>0.78055555555555578</v>
      </c>
      <c r="AF20" s="190">
        <v>0.80138888888888915</v>
      </c>
      <c r="AG20" s="190">
        <v>0.82222222222222252</v>
      </c>
      <c r="AH20" s="190">
        <v>0.84305555555555589</v>
      </c>
      <c r="AI20" s="190">
        <v>0.86388888888888926</v>
      </c>
      <c r="AJ20" s="190">
        <v>0.88472222222222263</v>
      </c>
      <c r="AK20" s="190">
        <v>0.905555555555556</v>
      </c>
      <c r="AP20" s="187"/>
    </row>
    <row r="21" spans="1:42" ht="18" customHeight="1">
      <c r="A21" s="187"/>
      <c r="B21" s="188" t="s">
        <v>2</v>
      </c>
      <c r="C21" s="189">
        <v>0.19791666666666666</v>
      </c>
      <c r="D21" s="189">
        <v>0.21875</v>
      </c>
      <c r="E21" s="189">
        <v>0.23958333333333334</v>
      </c>
      <c r="F21" s="189">
        <v>0.26041666666666663</v>
      </c>
      <c r="G21" s="189">
        <v>0.28124999999999994</v>
      </c>
      <c r="H21" s="189">
        <v>0.30208333333333326</v>
      </c>
      <c r="I21" s="189">
        <v>0.32291666666666657</v>
      </c>
      <c r="J21" s="191">
        <v>0.34374999999999989</v>
      </c>
      <c r="K21" s="190">
        <v>0.3645833333333332</v>
      </c>
      <c r="L21" s="190">
        <v>0.38541666666666652</v>
      </c>
      <c r="M21" s="190">
        <v>0.40624999999999983</v>
      </c>
      <c r="N21" s="190">
        <v>0.42708333333333315</v>
      </c>
      <c r="O21" s="190">
        <v>0.44791666666666646</v>
      </c>
      <c r="P21" s="190">
        <v>0.46874999999999978</v>
      </c>
      <c r="Q21" s="190">
        <v>0.48958333333333309</v>
      </c>
      <c r="R21" s="190">
        <v>0.51041666666666641</v>
      </c>
      <c r="S21" s="190">
        <v>0.53124999999999978</v>
      </c>
      <c r="T21" s="190">
        <v>0.55208333333333315</v>
      </c>
      <c r="U21" s="190">
        <v>0.57291666666666652</v>
      </c>
      <c r="V21" s="190">
        <v>0.59374999999999989</v>
      </c>
      <c r="W21" s="190">
        <v>0.61458333333333326</v>
      </c>
      <c r="X21" s="190">
        <v>0.63541666666666663</v>
      </c>
      <c r="Y21" s="190">
        <v>0.65625</v>
      </c>
      <c r="Z21" s="190">
        <v>0.67708333333333337</v>
      </c>
      <c r="AA21" s="190">
        <v>0.69791666666666674</v>
      </c>
      <c r="AB21" s="190">
        <v>0.71875000000000011</v>
      </c>
      <c r="AC21" s="190">
        <v>0.73958333333333348</v>
      </c>
      <c r="AD21" s="190">
        <v>0.76041666666666685</v>
      </c>
      <c r="AE21" s="190">
        <v>0.78125000000000022</v>
      </c>
      <c r="AF21" s="190">
        <v>0.80208333333333359</v>
      </c>
      <c r="AG21" s="190">
        <v>0.82291666666666696</v>
      </c>
      <c r="AH21" s="190">
        <v>0.84375000000000033</v>
      </c>
      <c r="AI21" s="190">
        <v>0.8645833333333337</v>
      </c>
      <c r="AJ21" s="190">
        <v>0.88541666666666707</v>
      </c>
      <c r="AK21" s="190">
        <v>0.90625000000000044</v>
      </c>
      <c r="AP21" s="187"/>
    </row>
    <row r="22" spans="1:42" ht="18" customHeight="1">
      <c r="A22" s="187"/>
      <c r="B22" s="188" t="s">
        <v>4</v>
      </c>
      <c r="C22" s="189">
        <v>0.1986111111111111</v>
      </c>
      <c r="D22" s="189">
        <v>0.21944444444444444</v>
      </c>
      <c r="E22" s="189">
        <v>0.24027777777777778</v>
      </c>
      <c r="F22" s="189">
        <v>0.26111111111111107</v>
      </c>
      <c r="G22" s="189">
        <v>0.28194444444444439</v>
      </c>
      <c r="H22" s="189">
        <v>0.3027777777777777</v>
      </c>
      <c r="I22" s="189">
        <v>0.32361111111111102</v>
      </c>
      <c r="J22" s="191">
        <v>0.34444444444444433</v>
      </c>
      <c r="K22" s="190">
        <v>0.36527777777777765</v>
      </c>
      <c r="L22" s="190">
        <v>0.38611111111111096</v>
      </c>
      <c r="M22" s="190">
        <v>0.40694444444444428</v>
      </c>
      <c r="N22" s="190">
        <v>0.42777777777777759</v>
      </c>
      <c r="O22" s="190">
        <v>0.44861111111111091</v>
      </c>
      <c r="P22" s="190">
        <v>0.46944444444444422</v>
      </c>
      <c r="Q22" s="190">
        <v>0.49027777777777753</v>
      </c>
      <c r="R22" s="190">
        <v>0.51111111111111085</v>
      </c>
      <c r="S22" s="190">
        <v>0.53194444444444422</v>
      </c>
      <c r="T22" s="190">
        <v>0.55277777777777759</v>
      </c>
      <c r="U22" s="190">
        <v>0.57361111111111096</v>
      </c>
      <c r="V22" s="190">
        <v>0.59444444444444433</v>
      </c>
      <c r="W22" s="190">
        <v>0.6152777777777777</v>
      </c>
      <c r="X22" s="190">
        <v>0.63611111111111107</v>
      </c>
      <c r="Y22" s="190">
        <v>0.65694444444444444</v>
      </c>
      <c r="Z22" s="190">
        <v>0.67777777777777781</v>
      </c>
      <c r="AA22" s="190">
        <v>0.69861111111111118</v>
      </c>
      <c r="AB22" s="190">
        <v>0.71944444444444455</v>
      </c>
      <c r="AC22" s="190">
        <v>0.74027777777777792</v>
      </c>
      <c r="AD22" s="190">
        <v>0.76111111111111129</v>
      </c>
      <c r="AE22" s="190">
        <v>0.78194444444444466</v>
      </c>
      <c r="AF22" s="190">
        <v>0.80277777777777803</v>
      </c>
      <c r="AG22" s="190">
        <v>0.8236111111111114</v>
      </c>
      <c r="AH22" s="190">
        <v>0.84444444444444478</v>
      </c>
      <c r="AI22" s="190">
        <v>0.86527777777777815</v>
      </c>
      <c r="AJ22" s="190">
        <v>0.88611111111111152</v>
      </c>
      <c r="AK22" s="190">
        <v>0.90694444444444489</v>
      </c>
      <c r="AP22" s="187"/>
    </row>
    <row r="23" spans="1:42" ht="18" customHeight="1">
      <c r="B23" s="188" t="s">
        <v>8</v>
      </c>
      <c r="C23" s="189">
        <v>0.19930555555555557</v>
      </c>
      <c r="D23" s="189">
        <v>0.22013888888888891</v>
      </c>
      <c r="E23" s="189">
        <v>0.24097222222222225</v>
      </c>
      <c r="F23" s="189">
        <v>0.26180555555555551</v>
      </c>
      <c r="G23" s="189">
        <v>0.28263888888888883</v>
      </c>
      <c r="H23" s="189">
        <v>0.30347222222222214</v>
      </c>
      <c r="I23" s="189">
        <v>0.32430555555555546</v>
      </c>
      <c r="J23" s="191">
        <v>0.34513888888888877</v>
      </c>
      <c r="K23" s="190">
        <v>0.36597222222222209</v>
      </c>
      <c r="L23" s="190">
        <v>0.3868055555555554</v>
      </c>
      <c r="M23" s="190">
        <v>0.40763888888888872</v>
      </c>
      <c r="N23" s="190">
        <v>0.42847222222222203</v>
      </c>
      <c r="O23" s="190">
        <v>0.44930555555555535</v>
      </c>
      <c r="P23" s="190">
        <v>0.47013888888888866</v>
      </c>
      <c r="Q23" s="190">
        <v>0.49097222222222198</v>
      </c>
      <c r="R23" s="190">
        <v>0.51180555555555529</v>
      </c>
      <c r="S23" s="190">
        <v>0.53263888888888866</v>
      </c>
      <c r="T23" s="190">
        <v>0.55347222222222203</v>
      </c>
      <c r="U23" s="190">
        <v>0.5743055555555554</v>
      </c>
      <c r="V23" s="190">
        <v>0.59513888888888877</v>
      </c>
      <c r="W23" s="190">
        <v>0.61597222222222214</v>
      </c>
      <c r="X23" s="190">
        <v>0.63680555555555551</v>
      </c>
      <c r="Y23" s="190">
        <v>0.65763888888888888</v>
      </c>
      <c r="Z23" s="190">
        <v>0.67847222222222225</v>
      </c>
      <c r="AA23" s="190">
        <v>0.69930555555555562</v>
      </c>
      <c r="AB23" s="190">
        <v>0.72013888888888899</v>
      </c>
      <c r="AC23" s="190">
        <v>0.74097222222222237</v>
      </c>
      <c r="AD23" s="190">
        <v>0.76180555555555574</v>
      </c>
      <c r="AE23" s="190">
        <v>0.78263888888888911</v>
      </c>
      <c r="AF23" s="190">
        <v>0.80347222222222248</v>
      </c>
      <c r="AG23" s="190">
        <v>0.82430555555555585</v>
      </c>
      <c r="AH23" s="190">
        <v>0.84513888888888922</v>
      </c>
      <c r="AI23" s="190">
        <v>0.86597222222222259</v>
      </c>
      <c r="AJ23" s="190">
        <v>0.88680555555555596</v>
      </c>
      <c r="AK23" s="190">
        <v>0.90763888888888933</v>
      </c>
      <c r="AP23" s="187"/>
    </row>
    <row r="24" spans="1:42" ht="18" customHeight="1">
      <c r="B24" s="188" t="s">
        <v>10</v>
      </c>
      <c r="C24" s="189">
        <v>0.2</v>
      </c>
      <c r="D24" s="189">
        <v>0.22083333333333335</v>
      </c>
      <c r="E24" s="189">
        <v>0.2416666666666667</v>
      </c>
      <c r="F24" s="189">
        <v>0.26249999999999996</v>
      </c>
      <c r="G24" s="189">
        <v>0.28333333333333327</v>
      </c>
      <c r="H24" s="189">
        <v>0.30416666666666659</v>
      </c>
      <c r="I24" s="189">
        <v>0.3249999999999999</v>
      </c>
      <c r="J24" s="191">
        <v>0.34583333333333321</v>
      </c>
      <c r="K24" s="190">
        <v>0.36666666666666653</v>
      </c>
      <c r="L24" s="190">
        <v>0.38749999999999984</v>
      </c>
      <c r="M24" s="190">
        <v>0.40833333333333316</v>
      </c>
      <c r="N24" s="190">
        <v>0.42916666666666647</v>
      </c>
      <c r="O24" s="190">
        <v>0.44999999999999979</v>
      </c>
      <c r="P24" s="190">
        <v>0.4708333333333331</v>
      </c>
      <c r="Q24" s="190">
        <v>0.49166666666666642</v>
      </c>
      <c r="R24" s="190">
        <v>0.51249999999999973</v>
      </c>
      <c r="S24" s="190">
        <v>0.5333333333333331</v>
      </c>
      <c r="T24" s="190">
        <v>0.55416666666666647</v>
      </c>
      <c r="U24" s="190">
        <v>0.57499999999999984</v>
      </c>
      <c r="V24" s="190">
        <v>0.59583333333333321</v>
      </c>
      <c r="W24" s="190">
        <v>0.61666666666666659</v>
      </c>
      <c r="X24" s="190">
        <v>0.63749999999999996</v>
      </c>
      <c r="Y24" s="190">
        <v>0.65833333333333333</v>
      </c>
      <c r="Z24" s="190">
        <v>0.6791666666666667</v>
      </c>
      <c r="AA24" s="190">
        <v>0.70000000000000007</v>
      </c>
      <c r="AB24" s="190">
        <v>0.72083333333333344</v>
      </c>
      <c r="AC24" s="190">
        <v>0.74166666666666681</v>
      </c>
      <c r="AD24" s="190">
        <v>0.76250000000000018</v>
      </c>
      <c r="AE24" s="190">
        <v>0.78333333333333355</v>
      </c>
      <c r="AF24" s="190">
        <v>0.80416666666666692</v>
      </c>
      <c r="AG24" s="190">
        <v>0.82500000000000029</v>
      </c>
      <c r="AH24" s="190">
        <v>0.84583333333333366</v>
      </c>
      <c r="AI24" s="190">
        <v>0.86666666666666703</v>
      </c>
      <c r="AJ24" s="190">
        <v>0.8875000000000004</v>
      </c>
      <c r="AK24" s="190">
        <v>0.90833333333333377</v>
      </c>
      <c r="AP24" s="187"/>
    </row>
    <row r="25" spans="1:42" ht="18" customHeight="1">
      <c r="A25" s="187"/>
      <c r="B25" s="188" t="s">
        <v>29</v>
      </c>
      <c r="C25" s="189">
        <v>0.20069444444444445</v>
      </c>
      <c r="D25" s="189">
        <v>0.2215277777777778</v>
      </c>
      <c r="E25" s="189">
        <v>0.24236111111111114</v>
      </c>
      <c r="F25" s="189">
        <v>0.2631944444444444</v>
      </c>
      <c r="G25" s="189">
        <v>0.28402777777777771</v>
      </c>
      <c r="H25" s="189">
        <v>0.30486111111111103</v>
      </c>
      <c r="I25" s="189">
        <v>0.32569444444444434</v>
      </c>
      <c r="J25" s="191">
        <v>0.34652777777777766</v>
      </c>
      <c r="K25" s="190">
        <v>0.36736111111111097</v>
      </c>
      <c r="L25" s="190">
        <v>0.38819444444444429</v>
      </c>
      <c r="M25" s="190">
        <v>0.4090277777777776</v>
      </c>
      <c r="N25" s="190">
        <v>0.42986111111111092</v>
      </c>
      <c r="O25" s="190">
        <v>0.45069444444444423</v>
      </c>
      <c r="P25" s="190">
        <v>0.47152777777777755</v>
      </c>
      <c r="Q25" s="190">
        <v>0.49236111111111086</v>
      </c>
      <c r="R25" s="190">
        <v>0.51319444444444418</v>
      </c>
      <c r="S25" s="190">
        <v>0.53402777777777755</v>
      </c>
      <c r="T25" s="190">
        <v>0.55486111111111092</v>
      </c>
      <c r="U25" s="190">
        <v>0.57569444444444429</v>
      </c>
      <c r="V25" s="190">
        <v>0.59652777777777766</v>
      </c>
      <c r="W25" s="190">
        <v>0.61736111111111103</v>
      </c>
      <c r="X25" s="190">
        <v>0.6381944444444444</v>
      </c>
      <c r="Y25" s="190">
        <v>0.65902777777777777</v>
      </c>
      <c r="Z25" s="190">
        <v>0.67986111111111114</v>
      </c>
      <c r="AA25" s="190">
        <v>0.70069444444444451</v>
      </c>
      <c r="AB25" s="190">
        <v>0.72152777777777788</v>
      </c>
      <c r="AC25" s="190">
        <v>0.74236111111111125</v>
      </c>
      <c r="AD25" s="190">
        <v>0.76319444444444462</v>
      </c>
      <c r="AE25" s="190">
        <v>0.78402777777777799</v>
      </c>
      <c r="AF25" s="190">
        <v>0.80486111111111136</v>
      </c>
      <c r="AG25" s="190">
        <v>0.82569444444444473</v>
      </c>
      <c r="AH25" s="190">
        <v>0.8465277777777781</v>
      </c>
      <c r="AI25" s="190">
        <v>0.86736111111111147</v>
      </c>
      <c r="AJ25" s="190">
        <v>0.88819444444444484</v>
      </c>
      <c r="AK25" s="190">
        <v>0.90902777777777821</v>
      </c>
      <c r="AP25" s="187"/>
    </row>
    <row r="26" spans="1:42" ht="18" customHeight="1">
      <c r="A26" s="187"/>
      <c r="B26" s="188" t="s">
        <v>12</v>
      </c>
      <c r="C26" s="189">
        <v>0.2013888888888889</v>
      </c>
      <c r="D26" s="189">
        <v>0.22222222222222224</v>
      </c>
      <c r="E26" s="189">
        <v>0.24305555555555558</v>
      </c>
      <c r="F26" s="189">
        <v>0.26388888888888884</v>
      </c>
      <c r="G26" s="189">
        <v>0.28472222222222215</v>
      </c>
      <c r="H26" s="189">
        <v>0.30555555555555547</v>
      </c>
      <c r="I26" s="189">
        <v>0.32638888888888878</v>
      </c>
      <c r="J26" s="191">
        <v>0.3472222222222221</v>
      </c>
      <c r="K26" s="190">
        <v>0.36805555555555541</v>
      </c>
      <c r="L26" s="190">
        <v>0.38888888888888873</v>
      </c>
      <c r="M26" s="190">
        <v>0.40972222222222204</v>
      </c>
      <c r="N26" s="190">
        <v>0.43055555555555536</v>
      </c>
      <c r="O26" s="190">
        <v>0.45138888888888867</v>
      </c>
      <c r="P26" s="190">
        <v>0.47222222222222199</v>
      </c>
      <c r="Q26" s="190">
        <v>0.4930555555555553</v>
      </c>
      <c r="R26" s="190">
        <v>0.51388888888888862</v>
      </c>
      <c r="S26" s="190">
        <v>0.53472222222222199</v>
      </c>
      <c r="T26" s="190">
        <v>0.55555555555555536</v>
      </c>
      <c r="U26" s="190">
        <v>0.57638888888888873</v>
      </c>
      <c r="V26" s="190">
        <v>0.5972222222222221</v>
      </c>
      <c r="W26" s="190">
        <v>0.61805555555555547</v>
      </c>
      <c r="X26" s="190">
        <v>0.63888888888888884</v>
      </c>
      <c r="Y26" s="190">
        <v>0.65972222222222221</v>
      </c>
      <c r="Z26" s="190">
        <v>0.68055555555555558</v>
      </c>
      <c r="AA26" s="190">
        <v>0.70138888888888895</v>
      </c>
      <c r="AB26" s="190">
        <v>0.72222222222222232</v>
      </c>
      <c r="AC26" s="190">
        <v>0.74305555555555569</v>
      </c>
      <c r="AD26" s="190">
        <v>0.76388888888888906</v>
      </c>
      <c r="AE26" s="190">
        <v>0.78472222222222243</v>
      </c>
      <c r="AF26" s="190">
        <v>0.8055555555555558</v>
      </c>
      <c r="AG26" s="190">
        <v>0.82638888888888917</v>
      </c>
      <c r="AH26" s="190">
        <v>0.84722222222222254</v>
      </c>
      <c r="AI26" s="190">
        <v>0.86805555555555591</v>
      </c>
      <c r="AJ26" s="190">
        <v>0.88888888888888928</v>
      </c>
      <c r="AK26" s="190">
        <v>0.90972222222222265</v>
      </c>
      <c r="AP26" s="187"/>
    </row>
    <row r="27" spans="1:42" ht="18" customHeight="1">
      <c r="A27" s="187"/>
      <c r="B27" s="188" t="s">
        <v>33</v>
      </c>
      <c r="C27" s="189">
        <v>0.20208333333333334</v>
      </c>
      <c r="D27" s="189">
        <v>0.22291666666666668</v>
      </c>
      <c r="E27" s="189">
        <v>0.24374999999999999</v>
      </c>
      <c r="F27" s="189">
        <v>0.26458333333333328</v>
      </c>
      <c r="G27" s="189">
        <v>0.2854166666666666</v>
      </c>
      <c r="H27" s="189">
        <v>0.30624999999999991</v>
      </c>
      <c r="I27" s="189">
        <v>0.32708333333333323</v>
      </c>
      <c r="J27" s="191">
        <v>0.34791666666666654</v>
      </c>
      <c r="K27" s="190">
        <v>0.36874999999999986</v>
      </c>
      <c r="L27" s="190">
        <v>0.38958333333333317</v>
      </c>
      <c r="M27" s="190">
        <v>0.41041666666666649</v>
      </c>
      <c r="N27" s="190">
        <v>0.4312499999999998</v>
      </c>
      <c r="O27" s="190">
        <v>0.45208333333333311</v>
      </c>
      <c r="P27" s="190">
        <v>0.47291666666666643</v>
      </c>
      <c r="Q27" s="190">
        <v>0.49374999999999974</v>
      </c>
      <c r="R27" s="190">
        <v>0.51458333333333306</v>
      </c>
      <c r="S27" s="190">
        <v>0.53541666666666643</v>
      </c>
      <c r="T27" s="190">
        <v>0.5562499999999998</v>
      </c>
      <c r="U27" s="190">
        <v>0.57708333333333317</v>
      </c>
      <c r="V27" s="190">
        <v>0.59791666666666654</v>
      </c>
      <c r="W27" s="190">
        <v>0.61874999999999991</v>
      </c>
      <c r="X27" s="190">
        <v>0.63958333333333328</v>
      </c>
      <c r="Y27" s="190">
        <v>0.66041666666666665</v>
      </c>
      <c r="Z27" s="190">
        <v>0.68125000000000002</v>
      </c>
      <c r="AA27" s="190">
        <v>0.70208333333333339</v>
      </c>
      <c r="AB27" s="190">
        <v>0.72291666666666676</v>
      </c>
      <c r="AC27" s="190">
        <v>0.74375000000000013</v>
      </c>
      <c r="AD27" s="190">
        <v>0.7645833333333335</v>
      </c>
      <c r="AE27" s="190">
        <v>0.78541666666666687</v>
      </c>
      <c r="AF27" s="190">
        <v>0.80625000000000024</v>
      </c>
      <c r="AG27" s="190">
        <v>0.82708333333333361</v>
      </c>
      <c r="AH27" s="190">
        <v>0.84791666666666698</v>
      </c>
      <c r="AI27" s="190">
        <v>0.86875000000000036</v>
      </c>
      <c r="AJ27" s="190">
        <v>0.88958333333333373</v>
      </c>
      <c r="AK27" s="190">
        <v>0.9104166666666671</v>
      </c>
      <c r="AP27" s="187"/>
    </row>
    <row r="28" spans="1:42" ht="18" customHeight="1">
      <c r="A28" s="187"/>
      <c r="B28" s="188" t="s">
        <v>3</v>
      </c>
      <c r="C28" s="189">
        <v>0.20277777777777778</v>
      </c>
      <c r="D28" s="189">
        <v>0.22361111111111112</v>
      </c>
      <c r="E28" s="189">
        <v>0.24444444444444446</v>
      </c>
      <c r="F28" s="189">
        <v>0.26527777777777772</v>
      </c>
      <c r="G28" s="189">
        <v>0.28611111111111104</v>
      </c>
      <c r="H28" s="189">
        <v>0.30694444444444435</v>
      </c>
      <c r="I28" s="189">
        <v>0.32777777777777767</v>
      </c>
      <c r="J28" s="191">
        <v>0.34861111111111098</v>
      </c>
      <c r="K28" s="190">
        <v>0.3694444444444443</v>
      </c>
      <c r="L28" s="190">
        <v>0.39027777777777761</v>
      </c>
      <c r="M28" s="190">
        <v>0.41111111111111093</v>
      </c>
      <c r="N28" s="190">
        <v>0.43194444444444424</v>
      </c>
      <c r="O28" s="190">
        <v>0.45277777777777756</v>
      </c>
      <c r="P28" s="190">
        <v>0.47361111111111087</v>
      </c>
      <c r="Q28" s="190">
        <v>0.49444444444444419</v>
      </c>
      <c r="R28" s="190">
        <v>0.5152777777777775</v>
      </c>
      <c r="S28" s="190">
        <v>0.53611111111111087</v>
      </c>
      <c r="T28" s="190">
        <v>0.55694444444444424</v>
      </c>
      <c r="U28" s="190">
        <v>0.57777777777777761</v>
      </c>
      <c r="V28" s="190">
        <v>0.59861111111111098</v>
      </c>
      <c r="W28" s="190">
        <v>0.61944444444444435</v>
      </c>
      <c r="X28" s="190">
        <v>0.64027777777777772</v>
      </c>
      <c r="Y28" s="190">
        <v>0.66111111111111109</v>
      </c>
      <c r="Z28" s="190">
        <v>0.68194444444444446</v>
      </c>
      <c r="AA28" s="190">
        <v>0.70277777777777783</v>
      </c>
      <c r="AB28" s="190">
        <v>0.7236111111111112</v>
      </c>
      <c r="AC28" s="190">
        <v>0.74444444444444458</v>
      </c>
      <c r="AD28" s="190">
        <v>0.76527777777777795</v>
      </c>
      <c r="AE28" s="190">
        <v>0.78611111111111132</v>
      </c>
      <c r="AF28" s="190">
        <v>0.80694444444444469</v>
      </c>
      <c r="AG28" s="190">
        <v>0.82777777777777806</v>
      </c>
      <c r="AH28" s="190">
        <v>0.84861111111111143</v>
      </c>
      <c r="AI28" s="190">
        <v>0.8694444444444448</v>
      </c>
      <c r="AJ28" s="190">
        <v>0.89027777777777817</v>
      </c>
      <c r="AK28" s="190">
        <v>0.91111111111111154</v>
      </c>
      <c r="AP28" s="187"/>
    </row>
    <row r="29" spans="1:42" ht="18" customHeight="1">
      <c r="A29" s="187"/>
      <c r="B29" s="181"/>
      <c r="D29" s="180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187"/>
    </row>
    <row r="30" spans="1:42" ht="18" customHeight="1">
      <c r="B30" s="188" t="s">
        <v>3</v>
      </c>
      <c r="C30" s="189">
        <v>0.20833333333333334</v>
      </c>
      <c r="D30" s="189">
        <v>0.22916666666666669</v>
      </c>
      <c r="E30" s="189">
        <v>0.25</v>
      </c>
      <c r="F30" s="189">
        <v>0.27083333333333331</v>
      </c>
      <c r="G30" s="189">
        <v>0.29166666666666663</v>
      </c>
      <c r="H30" s="189">
        <v>0.31249999999999994</v>
      </c>
      <c r="I30" s="189">
        <v>0.33333333333333326</v>
      </c>
      <c r="J30" s="191">
        <v>0.35416666666666657</v>
      </c>
      <c r="K30" s="190">
        <v>0.37499999999999989</v>
      </c>
      <c r="L30" s="190">
        <v>0.3958333333333332</v>
      </c>
      <c r="M30" s="190">
        <v>0.41666666666666652</v>
      </c>
      <c r="N30" s="190">
        <v>0.43749999999999983</v>
      </c>
      <c r="O30" s="190">
        <v>0.45833333333333315</v>
      </c>
      <c r="P30" s="190">
        <v>0.47916666666666646</v>
      </c>
      <c r="Q30" s="190">
        <v>0.49999999999999978</v>
      </c>
      <c r="R30" s="190">
        <v>0.52083333333333315</v>
      </c>
      <c r="S30" s="190">
        <v>0.54166666666666652</v>
      </c>
      <c r="T30" s="190">
        <v>0.56249999999999989</v>
      </c>
      <c r="U30" s="190">
        <v>0.58333333333333326</v>
      </c>
      <c r="V30" s="190">
        <v>0.60416666666666663</v>
      </c>
      <c r="W30" s="190">
        <v>0.625</v>
      </c>
      <c r="X30" s="190">
        <v>0.64583333333333337</v>
      </c>
      <c r="Y30" s="190">
        <v>0.66666666666666674</v>
      </c>
      <c r="Z30" s="190">
        <v>0.68750000000000011</v>
      </c>
      <c r="AA30" s="190">
        <v>0.70833333333333348</v>
      </c>
      <c r="AB30" s="190">
        <v>0.72916666666666685</v>
      </c>
      <c r="AC30" s="190">
        <v>0.75000000000000022</v>
      </c>
      <c r="AD30" s="190">
        <v>0.77083333333333359</v>
      </c>
      <c r="AE30" s="190">
        <v>0.79166666666666696</v>
      </c>
      <c r="AF30" s="190">
        <v>0.81250000000000033</v>
      </c>
      <c r="AG30" s="190">
        <v>0.8333333333333337</v>
      </c>
      <c r="AH30" s="190">
        <v>0.85416666666666707</v>
      </c>
      <c r="AI30" s="190">
        <v>0.87500000000000044</v>
      </c>
      <c r="AP30" s="187"/>
    </row>
    <row r="31" spans="1:42" ht="18" customHeight="1">
      <c r="B31" s="188" t="s">
        <v>33</v>
      </c>
      <c r="C31" s="189">
        <v>0.20902777777777778</v>
      </c>
      <c r="D31" s="189">
        <v>0.22986111111111113</v>
      </c>
      <c r="E31" s="189">
        <v>0.25069444444444444</v>
      </c>
      <c r="F31" s="191">
        <v>0.27152777777777776</v>
      </c>
      <c r="G31" s="190">
        <v>0.29236111111111107</v>
      </c>
      <c r="H31" s="190">
        <v>0.31319444444444439</v>
      </c>
      <c r="I31" s="190">
        <v>0.3340277777777777</v>
      </c>
      <c r="J31" s="190">
        <v>0.35486111111111102</v>
      </c>
      <c r="K31" s="190">
        <v>0.37569444444444433</v>
      </c>
      <c r="L31" s="190">
        <v>0.39652777777777765</v>
      </c>
      <c r="M31" s="190">
        <v>0.41736111111111096</v>
      </c>
      <c r="N31" s="190">
        <v>0.43819444444444428</v>
      </c>
      <c r="O31" s="190">
        <v>0.45902777777777759</v>
      </c>
      <c r="P31" s="190">
        <v>0.47986111111111091</v>
      </c>
      <c r="Q31" s="190">
        <v>0.50069444444444422</v>
      </c>
      <c r="R31" s="190">
        <v>0.52152777777777759</v>
      </c>
      <c r="S31" s="190">
        <v>0.54236111111111096</v>
      </c>
      <c r="T31" s="190">
        <v>0.56319444444444433</v>
      </c>
      <c r="U31" s="190">
        <v>0.5840277777777777</v>
      </c>
      <c r="V31" s="190">
        <v>0.60486111111111107</v>
      </c>
      <c r="W31" s="190">
        <v>0.62569444444444444</v>
      </c>
      <c r="X31" s="190">
        <v>0.64652777777777781</v>
      </c>
      <c r="Y31" s="190">
        <v>0.66736111111111118</v>
      </c>
      <c r="Z31" s="190">
        <v>0.68819444444444455</v>
      </c>
      <c r="AA31" s="190">
        <v>0.70902777777777792</v>
      </c>
      <c r="AB31" s="190">
        <v>0.72986111111111129</v>
      </c>
      <c r="AC31" s="190">
        <v>0.75069444444444466</v>
      </c>
      <c r="AD31" s="190">
        <v>0.77152777777777803</v>
      </c>
      <c r="AE31" s="190">
        <v>0.7923611111111114</v>
      </c>
      <c r="AF31" s="190">
        <v>0.81319444444444478</v>
      </c>
      <c r="AG31" s="190">
        <v>0.83402777777777815</v>
      </c>
      <c r="AH31" s="190">
        <v>0.85486111111111152</v>
      </c>
      <c r="AI31" s="190">
        <v>0.87569444444444489</v>
      </c>
      <c r="AP31" s="187"/>
    </row>
    <row r="32" spans="1:42" ht="18" customHeight="1">
      <c r="B32" s="188" t="s">
        <v>12</v>
      </c>
      <c r="C32" s="189">
        <v>0.20972222222222223</v>
      </c>
      <c r="D32" s="189">
        <v>0.23055555555555557</v>
      </c>
      <c r="E32" s="189">
        <v>0.25138888888888888</v>
      </c>
      <c r="F32" s="191">
        <v>0.2722222222222222</v>
      </c>
      <c r="G32" s="190">
        <v>0.29305555555555551</v>
      </c>
      <c r="H32" s="190">
        <v>0.31388888888888883</v>
      </c>
      <c r="I32" s="190">
        <v>0.33472222222222214</v>
      </c>
      <c r="J32" s="190">
        <v>0.35555555555555546</v>
      </c>
      <c r="K32" s="190">
        <v>0.37638888888888877</v>
      </c>
      <c r="L32" s="190">
        <v>0.39722222222222209</v>
      </c>
      <c r="M32" s="190">
        <v>0.4180555555555554</v>
      </c>
      <c r="N32" s="190">
        <v>0.43888888888888872</v>
      </c>
      <c r="O32" s="190">
        <v>0.45972222222222203</v>
      </c>
      <c r="P32" s="190">
        <v>0.48055555555555535</v>
      </c>
      <c r="Q32" s="190">
        <v>0.50138888888888866</v>
      </c>
      <c r="R32" s="190">
        <v>0.52222222222222203</v>
      </c>
      <c r="S32" s="190">
        <v>0.5430555555555554</v>
      </c>
      <c r="T32" s="190">
        <v>0.56388888888888877</v>
      </c>
      <c r="U32" s="190">
        <v>0.58472222222222214</v>
      </c>
      <c r="V32" s="190">
        <v>0.60555555555555551</v>
      </c>
      <c r="W32" s="190">
        <v>0.62638888888888888</v>
      </c>
      <c r="X32" s="190">
        <v>0.64722222222222225</v>
      </c>
      <c r="Y32" s="190">
        <v>0.66805555555555562</v>
      </c>
      <c r="Z32" s="190">
        <v>0.68888888888888899</v>
      </c>
      <c r="AA32" s="190">
        <v>0.70972222222222237</v>
      </c>
      <c r="AB32" s="190">
        <v>0.73055555555555574</v>
      </c>
      <c r="AC32" s="190">
        <v>0.75138888888888911</v>
      </c>
      <c r="AD32" s="190">
        <v>0.77222222222222248</v>
      </c>
      <c r="AE32" s="190">
        <v>0.79305555555555585</v>
      </c>
      <c r="AF32" s="190">
        <v>0.81388888888888922</v>
      </c>
      <c r="AG32" s="190">
        <v>0.83472222222222259</v>
      </c>
      <c r="AH32" s="190">
        <v>0.85555555555555596</v>
      </c>
      <c r="AI32" s="190">
        <v>0.87638888888888933</v>
      </c>
      <c r="AP32" s="187"/>
    </row>
    <row r="33" spans="1:42" ht="18" customHeight="1">
      <c r="B33" s="188" t="s">
        <v>29</v>
      </c>
      <c r="C33" s="189">
        <v>0.21041666666666667</v>
      </c>
      <c r="D33" s="189">
        <v>0.23125000000000001</v>
      </c>
      <c r="E33" s="189">
        <v>0.25208333333333333</v>
      </c>
      <c r="F33" s="191">
        <v>0.27291666666666664</v>
      </c>
      <c r="G33" s="190">
        <v>0.29374999999999996</v>
      </c>
      <c r="H33" s="190">
        <v>0.31458333333333327</v>
      </c>
      <c r="I33" s="190">
        <v>0.33541666666666659</v>
      </c>
      <c r="J33" s="190">
        <v>0.3562499999999999</v>
      </c>
      <c r="K33" s="190">
        <v>0.37708333333333321</v>
      </c>
      <c r="L33" s="190">
        <v>0.39791666666666653</v>
      </c>
      <c r="M33" s="190">
        <v>0.41874999999999984</v>
      </c>
      <c r="N33" s="190">
        <v>0.43958333333333316</v>
      </c>
      <c r="O33" s="190">
        <v>0.46041666666666647</v>
      </c>
      <c r="P33" s="190">
        <v>0.48124999999999979</v>
      </c>
      <c r="Q33" s="190">
        <v>0.5020833333333331</v>
      </c>
      <c r="R33" s="190">
        <v>0.52291666666666647</v>
      </c>
      <c r="S33" s="190">
        <v>0.54374999999999984</v>
      </c>
      <c r="T33" s="190">
        <v>0.56458333333333321</v>
      </c>
      <c r="U33" s="190">
        <v>0.58541666666666659</v>
      </c>
      <c r="V33" s="190">
        <v>0.60624999999999996</v>
      </c>
      <c r="W33" s="190">
        <v>0.62708333333333333</v>
      </c>
      <c r="X33" s="190">
        <v>0.6479166666666667</v>
      </c>
      <c r="Y33" s="190">
        <v>0.66875000000000007</v>
      </c>
      <c r="Z33" s="190">
        <v>0.68958333333333344</v>
      </c>
      <c r="AA33" s="190">
        <v>0.71041666666666681</v>
      </c>
      <c r="AB33" s="190">
        <v>0.73125000000000018</v>
      </c>
      <c r="AC33" s="190">
        <v>0.75208333333333355</v>
      </c>
      <c r="AD33" s="190">
        <v>0.77291666666666692</v>
      </c>
      <c r="AE33" s="190">
        <v>0.79375000000000029</v>
      </c>
      <c r="AF33" s="190">
        <v>0.81458333333333366</v>
      </c>
      <c r="AG33" s="190">
        <v>0.83541666666666703</v>
      </c>
      <c r="AH33" s="190">
        <v>0.8562500000000004</v>
      </c>
      <c r="AI33" s="190">
        <v>0.87708333333333377</v>
      </c>
      <c r="AP33" s="187"/>
    </row>
    <row r="34" spans="1:42" ht="18" customHeight="1">
      <c r="B34" s="188" t="s">
        <v>10</v>
      </c>
      <c r="C34" s="189">
        <v>0.21111111111111111</v>
      </c>
      <c r="D34" s="189">
        <v>0.23194444444444445</v>
      </c>
      <c r="E34" s="189">
        <v>0.25277777777777777</v>
      </c>
      <c r="F34" s="191">
        <v>0.27361111111111108</v>
      </c>
      <c r="G34" s="190">
        <v>0.2944444444444444</v>
      </c>
      <c r="H34" s="190">
        <v>0.31527777777777771</v>
      </c>
      <c r="I34" s="190">
        <v>0.33611111111111103</v>
      </c>
      <c r="J34" s="190">
        <v>0.35694444444444434</v>
      </c>
      <c r="K34" s="190">
        <v>0.37777777777777766</v>
      </c>
      <c r="L34" s="190">
        <v>0.39861111111111097</v>
      </c>
      <c r="M34" s="190">
        <v>0.41944444444444429</v>
      </c>
      <c r="N34" s="190">
        <v>0.4402777777777776</v>
      </c>
      <c r="O34" s="190">
        <v>0.46111111111111092</v>
      </c>
      <c r="P34" s="190">
        <v>0.48194444444444423</v>
      </c>
      <c r="Q34" s="190">
        <v>0.50277777777777755</v>
      </c>
      <c r="R34" s="190">
        <v>0.52361111111111092</v>
      </c>
      <c r="S34" s="190">
        <v>0.54444444444444429</v>
      </c>
      <c r="T34" s="190">
        <v>0.56527777777777766</v>
      </c>
      <c r="U34" s="190">
        <v>0.58611111111111103</v>
      </c>
      <c r="V34" s="190">
        <v>0.6069444444444444</v>
      </c>
      <c r="W34" s="190">
        <v>0.62777777777777777</v>
      </c>
      <c r="X34" s="190">
        <v>0.64861111111111114</v>
      </c>
      <c r="Y34" s="190">
        <v>0.66944444444444451</v>
      </c>
      <c r="Z34" s="190">
        <v>0.69027777777777788</v>
      </c>
      <c r="AA34" s="190">
        <v>0.71111111111111125</v>
      </c>
      <c r="AB34" s="190">
        <v>0.73194444444444462</v>
      </c>
      <c r="AC34" s="190">
        <v>0.75277777777777799</v>
      </c>
      <c r="AD34" s="190">
        <v>0.77361111111111136</v>
      </c>
      <c r="AE34" s="190">
        <v>0.79444444444444473</v>
      </c>
      <c r="AF34" s="190">
        <v>0.8152777777777781</v>
      </c>
      <c r="AG34" s="190">
        <v>0.83611111111111147</v>
      </c>
      <c r="AH34" s="190">
        <v>0.85694444444444484</v>
      </c>
      <c r="AI34" s="190">
        <v>0.87777777777777821</v>
      </c>
      <c r="AP34" s="187"/>
    </row>
    <row r="35" spans="1:42" ht="18" customHeight="1">
      <c r="B35" s="188" t="s">
        <v>8</v>
      </c>
      <c r="C35" s="189">
        <v>0.21180555555555555</v>
      </c>
      <c r="D35" s="189">
        <v>0.2326388888888889</v>
      </c>
      <c r="E35" s="189">
        <v>0.25347222222222221</v>
      </c>
      <c r="F35" s="191">
        <v>0.27430555555555552</v>
      </c>
      <c r="G35" s="190">
        <v>0.29513888888888884</v>
      </c>
      <c r="H35" s="190">
        <v>0.31597222222222215</v>
      </c>
      <c r="I35" s="190">
        <v>0.33680555555555547</v>
      </c>
      <c r="J35" s="190">
        <v>0.35763888888888878</v>
      </c>
      <c r="K35" s="190">
        <v>0.3784722222222221</v>
      </c>
      <c r="L35" s="190">
        <v>0.39930555555555541</v>
      </c>
      <c r="M35" s="190">
        <v>0.42013888888888873</v>
      </c>
      <c r="N35" s="190">
        <v>0.44097222222222204</v>
      </c>
      <c r="O35" s="190">
        <v>0.46180555555555536</v>
      </c>
      <c r="P35" s="190">
        <v>0.48263888888888867</v>
      </c>
      <c r="Q35" s="190">
        <v>0.50347222222222199</v>
      </c>
      <c r="R35" s="190">
        <v>0.52430555555555536</v>
      </c>
      <c r="S35" s="190">
        <v>0.54513888888888873</v>
      </c>
      <c r="T35" s="190">
        <v>0.5659722222222221</v>
      </c>
      <c r="U35" s="190">
        <v>0.58680555555555547</v>
      </c>
      <c r="V35" s="190">
        <v>0.60763888888888884</v>
      </c>
      <c r="W35" s="190">
        <v>0.62847222222222221</v>
      </c>
      <c r="X35" s="190">
        <v>0.64930555555555558</v>
      </c>
      <c r="Y35" s="190">
        <v>0.67013888888888895</v>
      </c>
      <c r="Z35" s="190">
        <v>0.69097222222222232</v>
      </c>
      <c r="AA35" s="190">
        <v>0.71180555555555569</v>
      </c>
      <c r="AB35" s="190">
        <v>0.73263888888888906</v>
      </c>
      <c r="AC35" s="190">
        <v>0.75347222222222243</v>
      </c>
      <c r="AD35" s="190">
        <v>0.7743055555555558</v>
      </c>
      <c r="AE35" s="190">
        <v>0.79513888888888917</v>
      </c>
      <c r="AF35" s="190">
        <v>0.81597222222222254</v>
      </c>
      <c r="AG35" s="190">
        <v>0.83680555555555591</v>
      </c>
      <c r="AH35" s="190">
        <v>0.85763888888888928</v>
      </c>
      <c r="AI35" s="190">
        <v>0.87847222222222265</v>
      </c>
      <c r="AP35" s="187"/>
    </row>
    <row r="36" spans="1:42" ht="18" customHeight="1">
      <c r="B36" s="188" t="s">
        <v>4</v>
      </c>
      <c r="C36" s="189">
        <v>0.21249999999999999</v>
      </c>
      <c r="D36" s="189">
        <v>0.23333333333333334</v>
      </c>
      <c r="E36" s="189">
        <v>0.25416666666666665</v>
      </c>
      <c r="F36" s="191">
        <v>0.27499999999999997</v>
      </c>
      <c r="G36" s="190">
        <v>0.29583333333333328</v>
      </c>
      <c r="H36" s="190">
        <v>0.3166666666666666</v>
      </c>
      <c r="I36" s="190">
        <v>0.33749999999999991</v>
      </c>
      <c r="J36" s="190">
        <v>0.35833333333333323</v>
      </c>
      <c r="K36" s="190">
        <v>0.37916666666666654</v>
      </c>
      <c r="L36" s="190">
        <v>0.39999999999999986</v>
      </c>
      <c r="M36" s="190">
        <v>0.42083333333333317</v>
      </c>
      <c r="N36" s="190">
        <v>0.44166666666666649</v>
      </c>
      <c r="O36" s="190">
        <v>0.4624999999999998</v>
      </c>
      <c r="P36" s="190">
        <v>0.48333333333333311</v>
      </c>
      <c r="Q36" s="190">
        <v>0.50416666666666643</v>
      </c>
      <c r="R36" s="190">
        <v>0.5249999999999998</v>
      </c>
      <c r="S36" s="190">
        <v>0.54583333333333317</v>
      </c>
      <c r="T36" s="190">
        <v>0.56666666666666654</v>
      </c>
      <c r="U36" s="190">
        <v>0.58749999999999991</v>
      </c>
      <c r="V36" s="190">
        <v>0.60833333333333328</v>
      </c>
      <c r="W36" s="190">
        <v>0.62916666666666665</v>
      </c>
      <c r="X36" s="190">
        <v>0.65</v>
      </c>
      <c r="Y36" s="190">
        <v>0.67083333333333339</v>
      </c>
      <c r="Z36" s="190">
        <v>0.69166666666666676</v>
      </c>
      <c r="AA36" s="190">
        <v>0.71250000000000013</v>
      </c>
      <c r="AB36" s="190">
        <v>0.7333333333333335</v>
      </c>
      <c r="AC36" s="190">
        <v>0.75416666666666687</v>
      </c>
      <c r="AD36" s="190">
        <v>0.77500000000000024</v>
      </c>
      <c r="AE36" s="190">
        <v>0.79583333333333361</v>
      </c>
      <c r="AF36" s="190">
        <v>0.81666666666666698</v>
      </c>
      <c r="AG36" s="190">
        <v>0.83750000000000036</v>
      </c>
      <c r="AH36" s="190">
        <v>0.85833333333333373</v>
      </c>
      <c r="AI36" s="190">
        <v>0.8791666666666671</v>
      </c>
      <c r="AP36" s="187"/>
    </row>
    <row r="37" spans="1:42" ht="18" customHeight="1">
      <c r="B37" s="188" t="s">
        <v>2</v>
      </c>
      <c r="C37" s="189">
        <v>0.21319444444444444</v>
      </c>
      <c r="D37" s="189">
        <v>0.23402777777777778</v>
      </c>
      <c r="E37" s="189">
        <v>0.25486111111111109</v>
      </c>
      <c r="F37" s="191">
        <v>0.27569444444444441</v>
      </c>
      <c r="G37" s="190">
        <v>0.29652777777777772</v>
      </c>
      <c r="H37" s="190">
        <v>0.31736111111111104</v>
      </c>
      <c r="I37" s="190">
        <v>0.33819444444444435</v>
      </c>
      <c r="J37" s="190">
        <v>0.35902777777777767</v>
      </c>
      <c r="K37" s="190">
        <v>0.37986111111111098</v>
      </c>
      <c r="L37" s="190">
        <v>0.4006944444444443</v>
      </c>
      <c r="M37" s="190">
        <v>0.42152777777777761</v>
      </c>
      <c r="N37" s="190">
        <v>0.44236111111111093</v>
      </c>
      <c r="O37" s="190">
        <v>0.46319444444444424</v>
      </c>
      <c r="P37" s="190">
        <v>0.48402777777777756</v>
      </c>
      <c r="Q37" s="190">
        <v>0.50486111111111087</v>
      </c>
      <c r="R37" s="190">
        <v>0.52569444444444424</v>
      </c>
      <c r="S37" s="190">
        <v>0.54652777777777761</v>
      </c>
      <c r="T37" s="190">
        <v>0.56736111111111098</v>
      </c>
      <c r="U37" s="190">
        <v>0.58819444444444435</v>
      </c>
      <c r="V37" s="190">
        <v>0.60902777777777772</v>
      </c>
      <c r="W37" s="190">
        <v>0.62986111111111109</v>
      </c>
      <c r="X37" s="190">
        <v>0.65069444444444446</v>
      </c>
      <c r="Y37" s="190">
        <v>0.67152777777777783</v>
      </c>
      <c r="Z37" s="190">
        <v>0.6923611111111112</v>
      </c>
      <c r="AA37" s="190">
        <v>0.71319444444444458</v>
      </c>
      <c r="AB37" s="190">
        <v>0.73402777777777795</v>
      </c>
      <c r="AC37" s="190">
        <v>0.75486111111111132</v>
      </c>
      <c r="AD37" s="190">
        <v>0.77569444444444469</v>
      </c>
      <c r="AE37" s="190">
        <v>0.79652777777777806</v>
      </c>
      <c r="AF37" s="190">
        <v>0.81736111111111143</v>
      </c>
      <c r="AG37" s="190">
        <v>0.8381944444444448</v>
      </c>
      <c r="AH37" s="190">
        <v>0.85902777777777817</v>
      </c>
      <c r="AI37" s="190">
        <v>0.87986111111111154</v>
      </c>
      <c r="AP37" s="187"/>
    </row>
    <row r="38" spans="1:42" ht="18" customHeight="1">
      <c r="B38" s="188" t="s">
        <v>9</v>
      </c>
      <c r="C38" s="189">
        <v>0.21388888888888891</v>
      </c>
      <c r="D38" s="189">
        <v>0.23472222222222225</v>
      </c>
      <c r="E38" s="189">
        <v>0.25555555555555554</v>
      </c>
      <c r="F38" s="191">
        <v>0.27638888888888885</v>
      </c>
      <c r="G38" s="190">
        <v>0.29722222222222217</v>
      </c>
      <c r="H38" s="190">
        <v>0.31805555555555548</v>
      </c>
      <c r="I38" s="190">
        <v>0.3388888888888888</v>
      </c>
      <c r="J38" s="190">
        <v>0.35972222222222211</v>
      </c>
      <c r="K38" s="190">
        <v>0.38055555555555542</v>
      </c>
      <c r="L38" s="190">
        <v>0.40138888888888874</v>
      </c>
      <c r="M38" s="190">
        <v>0.42222222222222205</v>
      </c>
      <c r="N38" s="190">
        <v>0.44305555555555537</v>
      </c>
      <c r="O38" s="190">
        <v>0.46388888888888868</v>
      </c>
      <c r="P38" s="190">
        <v>0.484722222222222</v>
      </c>
      <c r="Q38" s="190">
        <v>0.50555555555555531</v>
      </c>
      <c r="R38" s="190">
        <v>0.52638888888888868</v>
      </c>
      <c r="S38" s="190">
        <v>0.54722222222222205</v>
      </c>
      <c r="T38" s="190">
        <v>0.56805555555555542</v>
      </c>
      <c r="U38" s="190">
        <v>0.5888888888888888</v>
      </c>
      <c r="V38" s="190">
        <v>0.60972222222222217</v>
      </c>
      <c r="W38" s="190">
        <v>0.63055555555555554</v>
      </c>
      <c r="X38" s="190">
        <v>0.65138888888888891</v>
      </c>
      <c r="Y38" s="190">
        <v>0.67222222222222228</v>
      </c>
      <c r="Z38" s="190">
        <v>0.69305555555555565</v>
      </c>
      <c r="AA38" s="190">
        <v>0.71388888888888902</v>
      </c>
      <c r="AB38" s="190">
        <v>0.73472222222222239</v>
      </c>
      <c r="AC38" s="190">
        <v>0.75555555555555576</v>
      </c>
      <c r="AD38" s="190">
        <v>0.77638888888888913</v>
      </c>
      <c r="AE38" s="190">
        <v>0.7972222222222225</v>
      </c>
      <c r="AF38" s="190">
        <v>0.81805555555555587</v>
      </c>
      <c r="AG38" s="190">
        <v>0.83888888888888924</v>
      </c>
      <c r="AH38" s="190">
        <v>0.85972222222222261</v>
      </c>
      <c r="AI38" s="190">
        <v>0.88055555555555598</v>
      </c>
      <c r="AP38" s="187"/>
    </row>
    <row r="39" spans="1:42" ht="18" customHeight="1">
      <c r="B39" s="188" t="s">
        <v>28</v>
      </c>
      <c r="C39" s="189">
        <v>0.21458333333333335</v>
      </c>
      <c r="D39" s="189">
        <v>0.23541666666666669</v>
      </c>
      <c r="E39" s="189">
        <v>0.25624999999999998</v>
      </c>
      <c r="F39" s="191">
        <v>0.27708333333333329</v>
      </c>
      <c r="G39" s="190">
        <v>0.29791666666666661</v>
      </c>
      <c r="H39" s="190">
        <v>0.31874999999999992</v>
      </c>
      <c r="I39" s="190">
        <v>0.33958333333333324</v>
      </c>
      <c r="J39" s="190">
        <v>0.36041666666666655</v>
      </c>
      <c r="K39" s="190">
        <v>0.38124999999999987</v>
      </c>
      <c r="L39" s="190">
        <v>0.40208333333333318</v>
      </c>
      <c r="M39" s="190">
        <v>0.4229166666666665</v>
      </c>
      <c r="N39" s="190">
        <v>0.44374999999999981</v>
      </c>
      <c r="O39" s="190">
        <v>0.46458333333333313</v>
      </c>
      <c r="P39" s="190">
        <v>0.48541666666666644</v>
      </c>
      <c r="Q39" s="190">
        <v>0.50624999999999976</v>
      </c>
      <c r="R39" s="190">
        <v>0.52708333333333313</v>
      </c>
      <c r="S39" s="190">
        <v>0.5479166666666665</v>
      </c>
      <c r="T39" s="190">
        <v>0.56874999999999987</v>
      </c>
      <c r="U39" s="190">
        <v>0.58958333333333324</v>
      </c>
      <c r="V39" s="190">
        <v>0.61041666666666661</v>
      </c>
      <c r="W39" s="190">
        <v>0.63124999999999998</v>
      </c>
      <c r="X39" s="190">
        <v>0.65208333333333335</v>
      </c>
      <c r="Y39" s="190">
        <v>0.67291666666666672</v>
      </c>
      <c r="Z39" s="190">
        <v>0.69375000000000009</v>
      </c>
      <c r="AA39" s="190">
        <v>0.71458333333333346</v>
      </c>
      <c r="AB39" s="190">
        <v>0.73541666666666683</v>
      </c>
      <c r="AC39" s="190">
        <v>0.7562500000000002</v>
      </c>
      <c r="AD39" s="190">
        <v>0.77708333333333357</v>
      </c>
      <c r="AE39" s="190">
        <v>0.79791666666666694</v>
      </c>
      <c r="AF39" s="190">
        <v>0.81875000000000031</v>
      </c>
      <c r="AG39" s="190">
        <v>0.83958333333333368</v>
      </c>
      <c r="AH39" s="190">
        <v>0.86041666666666705</v>
      </c>
      <c r="AI39" s="190">
        <v>0.88125000000000042</v>
      </c>
      <c r="AP39" s="187"/>
    </row>
    <row r="40" spans="1:42" ht="18" customHeight="1">
      <c r="B40" s="188" t="s">
        <v>27</v>
      </c>
      <c r="C40" s="189">
        <v>0.21527777777777779</v>
      </c>
      <c r="D40" s="189">
        <v>0.23611111111111113</v>
      </c>
      <c r="E40" s="189">
        <v>0.25694444444444442</v>
      </c>
      <c r="F40" s="191">
        <v>0.27777777777777773</v>
      </c>
      <c r="G40" s="190">
        <v>0.29861111111111105</v>
      </c>
      <c r="H40" s="190">
        <v>0.31944444444444436</v>
      </c>
      <c r="I40" s="190">
        <v>0.34027777777777768</v>
      </c>
      <c r="J40" s="190">
        <v>0.36111111111111099</v>
      </c>
      <c r="K40" s="190">
        <v>0.38194444444444431</v>
      </c>
      <c r="L40" s="190">
        <v>0.40277777777777762</v>
      </c>
      <c r="M40" s="190">
        <v>0.42361111111111094</v>
      </c>
      <c r="N40" s="190">
        <v>0.44444444444444425</v>
      </c>
      <c r="O40" s="190">
        <v>0.46527777777777757</v>
      </c>
      <c r="P40" s="190">
        <v>0.48611111111111088</v>
      </c>
      <c r="Q40" s="190">
        <v>0.5069444444444442</v>
      </c>
      <c r="R40" s="190">
        <v>0.52777777777777757</v>
      </c>
      <c r="S40" s="190">
        <v>0.54861111111111094</v>
      </c>
      <c r="T40" s="190">
        <v>0.56944444444444431</v>
      </c>
      <c r="U40" s="190">
        <v>0.59027777777777768</v>
      </c>
      <c r="V40" s="190">
        <v>0.61111111111111105</v>
      </c>
      <c r="W40" s="190">
        <v>0.63194444444444442</v>
      </c>
      <c r="X40" s="190">
        <v>0.65277777777777779</v>
      </c>
      <c r="Y40" s="190">
        <v>0.67361111111111116</v>
      </c>
      <c r="Z40" s="190">
        <v>0.69444444444444453</v>
      </c>
      <c r="AA40" s="190">
        <v>0.7152777777777779</v>
      </c>
      <c r="AB40" s="190">
        <v>0.73611111111111127</v>
      </c>
      <c r="AC40" s="190">
        <v>0.75694444444444464</v>
      </c>
      <c r="AD40" s="190">
        <v>0.77777777777777801</v>
      </c>
      <c r="AE40" s="190">
        <v>0.79861111111111138</v>
      </c>
      <c r="AF40" s="190">
        <v>0.81944444444444475</v>
      </c>
      <c r="AG40" s="190">
        <v>0.84027777777777812</v>
      </c>
      <c r="AH40" s="190">
        <v>0.86111111111111149</v>
      </c>
      <c r="AI40" s="190">
        <v>0.88194444444444486</v>
      </c>
      <c r="AP40" s="187"/>
    </row>
    <row r="41" spans="1:42" ht="18" customHeight="1">
      <c r="B41" s="188" t="s">
        <v>26</v>
      </c>
      <c r="C41" s="189">
        <v>0.21597222222222223</v>
      </c>
      <c r="D41" s="189">
        <v>0.23680555555555557</v>
      </c>
      <c r="E41" s="189">
        <v>0.25763888888888886</v>
      </c>
      <c r="F41" s="191">
        <v>0.27847222222222218</v>
      </c>
      <c r="G41" s="190">
        <v>0.29930555555555549</v>
      </c>
      <c r="H41" s="190">
        <v>0.32013888888888881</v>
      </c>
      <c r="I41" s="190">
        <v>0.34097222222222212</v>
      </c>
      <c r="J41" s="190">
        <v>0.36180555555555544</v>
      </c>
      <c r="K41" s="190">
        <v>0.38263888888888875</v>
      </c>
      <c r="L41" s="190">
        <v>0.40347222222222207</v>
      </c>
      <c r="M41" s="190">
        <v>0.42430555555555538</v>
      </c>
      <c r="N41" s="190">
        <v>0.4451388888888887</v>
      </c>
      <c r="O41" s="190">
        <v>0.46597222222222201</v>
      </c>
      <c r="P41" s="190">
        <v>0.48680555555555532</v>
      </c>
      <c r="Q41" s="190">
        <v>0.50763888888888864</v>
      </c>
      <c r="R41" s="190">
        <v>0.52847222222222201</v>
      </c>
      <c r="S41" s="190">
        <v>0.54930555555555538</v>
      </c>
      <c r="T41" s="190">
        <v>0.57013888888888875</v>
      </c>
      <c r="U41" s="190">
        <v>0.59097222222222212</v>
      </c>
      <c r="V41" s="190">
        <v>0.61180555555555549</v>
      </c>
      <c r="W41" s="190">
        <v>0.63263888888888886</v>
      </c>
      <c r="X41" s="190">
        <v>0.65347222222222223</v>
      </c>
      <c r="Y41" s="190">
        <v>0.6743055555555556</v>
      </c>
      <c r="Z41" s="190">
        <v>0.69513888888888897</v>
      </c>
      <c r="AA41" s="190">
        <v>0.71597222222222234</v>
      </c>
      <c r="AB41" s="190">
        <v>0.73680555555555571</v>
      </c>
      <c r="AC41" s="190">
        <v>0.75763888888888908</v>
      </c>
      <c r="AD41" s="190">
        <v>0.77847222222222245</v>
      </c>
      <c r="AE41" s="190">
        <v>0.79930555555555582</v>
      </c>
      <c r="AF41" s="190">
        <v>0.82013888888888919</v>
      </c>
      <c r="AG41" s="190">
        <v>0.84097222222222257</v>
      </c>
      <c r="AH41" s="190">
        <v>0.86180555555555594</v>
      </c>
      <c r="AI41" s="190">
        <v>0.88263888888888931</v>
      </c>
      <c r="AP41" s="187"/>
    </row>
    <row r="42" spans="1:42" ht="18" customHeight="1">
      <c r="A42" s="187"/>
      <c r="B42" s="188" t="s">
        <v>25</v>
      </c>
      <c r="C42" s="189">
        <v>0.21666666666666667</v>
      </c>
      <c r="D42" s="189">
        <v>0.23750000000000002</v>
      </c>
      <c r="E42" s="189">
        <v>0.2583333333333333</v>
      </c>
      <c r="F42" s="191">
        <v>0.27916666666666662</v>
      </c>
      <c r="G42" s="190">
        <v>0.29999999999999993</v>
      </c>
      <c r="H42" s="190">
        <v>0.32083333333333325</v>
      </c>
      <c r="I42" s="190">
        <v>0.34166666666666656</v>
      </c>
      <c r="J42" s="190">
        <v>0.36249999999999988</v>
      </c>
      <c r="K42" s="190">
        <v>0.38333333333333319</v>
      </c>
      <c r="L42" s="190">
        <v>0.40416666666666651</v>
      </c>
      <c r="M42" s="190">
        <v>0.42499999999999982</v>
      </c>
      <c r="N42" s="190">
        <v>0.44583333333333314</v>
      </c>
      <c r="O42" s="190">
        <v>0.46666666666666645</v>
      </c>
      <c r="P42" s="190">
        <v>0.48749999999999977</v>
      </c>
      <c r="Q42" s="190">
        <v>0.50833333333333308</v>
      </c>
      <c r="R42" s="190">
        <v>0.52916666666666645</v>
      </c>
      <c r="S42" s="190">
        <v>0.54999999999999982</v>
      </c>
      <c r="T42" s="190">
        <v>0.57083333333333319</v>
      </c>
      <c r="U42" s="190">
        <v>0.59166666666666656</v>
      </c>
      <c r="V42" s="190">
        <v>0.61249999999999993</v>
      </c>
      <c r="W42" s="190">
        <v>0.6333333333333333</v>
      </c>
      <c r="X42" s="190">
        <v>0.65416666666666667</v>
      </c>
      <c r="Y42" s="190">
        <v>0.67500000000000004</v>
      </c>
      <c r="Z42" s="190">
        <v>0.69583333333333341</v>
      </c>
      <c r="AA42" s="190">
        <v>0.71666666666666679</v>
      </c>
      <c r="AB42" s="190">
        <v>0.73750000000000016</v>
      </c>
      <c r="AC42" s="190">
        <v>0.75833333333333353</v>
      </c>
      <c r="AD42" s="190">
        <v>0.7791666666666669</v>
      </c>
      <c r="AE42" s="190">
        <v>0.80000000000000027</v>
      </c>
      <c r="AF42" s="190">
        <v>0.82083333333333364</v>
      </c>
      <c r="AG42" s="190">
        <v>0.84166666666666701</v>
      </c>
      <c r="AH42" s="190">
        <v>0.86250000000000038</v>
      </c>
      <c r="AI42" s="190">
        <v>0.88333333333333375</v>
      </c>
      <c r="AP42" s="187"/>
    </row>
    <row r="43" spans="1:42" ht="18" customHeight="1">
      <c r="A43" s="187"/>
      <c r="B43" s="188" t="s">
        <v>24</v>
      </c>
      <c r="C43" s="189">
        <v>0.21736111111111112</v>
      </c>
      <c r="D43" s="189">
        <v>0.23819444444444446</v>
      </c>
      <c r="E43" s="189">
        <v>0.25902777777777775</v>
      </c>
      <c r="F43" s="191">
        <v>0.27986111111111106</v>
      </c>
      <c r="G43" s="190">
        <v>0.30069444444444438</v>
      </c>
      <c r="H43" s="190">
        <v>0.32152777777777769</v>
      </c>
      <c r="I43" s="190">
        <v>0.34236111111111101</v>
      </c>
      <c r="J43" s="190">
        <v>0.36319444444444432</v>
      </c>
      <c r="K43" s="190">
        <v>0.38402777777777763</v>
      </c>
      <c r="L43" s="190">
        <v>0.40486111111111095</v>
      </c>
      <c r="M43" s="190">
        <v>0.42569444444444426</v>
      </c>
      <c r="N43" s="190">
        <v>0.44652777777777758</v>
      </c>
      <c r="O43" s="190">
        <v>0.46736111111111089</v>
      </c>
      <c r="P43" s="190">
        <v>0.48819444444444421</v>
      </c>
      <c r="Q43" s="190">
        <v>0.50902777777777752</v>
      </c>
      <c r="R43" s="190">
        <v>0.52986111111111089</v>
      </c>
      <c r="S43" s="190">
        <v>0.55069444444444426</v>
      </c>
      <c r="T43" s="190">
        <v>0.57152777777777763</v>
      </c>
      <c r="U43" s="190">
        <v>0.59236111111111101</v>
      </c>
      <c r="V43" s="190">
        <v>0.61319444444444438</v>
      </c>
      <c r="W43" s="190">
        <v>0.63402777777777775</v>
      </c>
      <c r="X43" s="190">
        <v>0.65486111111111112</v>
      </c>
      <c r="Y43" s="190">
        <v>0.67569444444444449</v>
      </c>
      <c r="Z43" s="190">
        <v>0.69652777777777786</v>
      </c>
      <c r="AA43" s="190">
        <v>0.71736111111111123</v>
      </c>
      <c r="AB43" s="190">
        <v>0.7381944444444446</v>
      </c>
      <c r="AC43" s="190">
        <v>0.75902777777777797</v>
      </c>
      <c r="AD43" s="190">
        <v>0.77986111111111134</v>
      </c>
      <c r="AE43" s="190">
        <v>0.80069444444444471</v>
      </c>
      <c r="AF43" s="190">
        <v>0.82152777777777808</v>
      </c>
      <c r="AG43" s="190">
        <v>0.84236111111111145</v>
      </c>
      <c r="AH43" s="190">
        <v>0.86319444444444482</v>
      </c>
      <c r="AI43" s="190">
        <v>0.88402777777777819</v>
      </c>
      <c r="AP43" s="187"/>
    </row>
    <row r="44" spans="1:42" ht="18" customHeight="1">
      <c r="A44" s="187"/>
      <c r="B44" s="188" t="s">
        <v>23</v>
      </c>
      <c r="C44" s="189">
        <v>0.21805555555555556</v>
      </c>
      <c r="D44" s="189">
        <v>0.2388888888888889</v>
      </c>
      <c r="E44" s="189">
        <v>0.25972222222222219</v>
      </c>
      <c r="F44" s="191">
        <v>0.2805555555555555</v>
      </c>
      <c r="G44" s="190">
        <v>0.30138888888888882</v>
      </c>
      <c r="H44" s="190">
        <v>0.32222222222222213</v>
      </c>
      <c r="I44" s="190">
        <v>0.34305555555555545</v>
      </c>
      <c r="J44" s="190">
        <v>0.36388888888888876</v>
      </c>
      <c r="K44" s="190">
        <v>0.38472222222222208</v>
      </c>
      <c r="L44" s="190">
        <v>0.40555555555555539</v>
      </c>
      <c r="M44" s="190">
        <v>0.42638888888888871</v>
      </c>
      <c r="N44" s="190">
        <v>0.44722222222222202</v>
      </c>
      <c r="O44" s="190">
        <v>0.46805555555555534</v>
      </c>
      <c r="P44" s="190">
        <v>0.48888888888888865</v>
      </c>
      <c r="Q44" s="190">
        <v>0.50972222222222197</v>
      </c>
      <c r="R44" s="190">
        <v>0.53055555555555534</v>
      </c>
      <c r="S44" s="190">
        <v>0.55138888888888871</v>
      </c>
      <c r="T44" s="190">
        <v>0.57222222222222208</v>
      </c>
      <c r="U44" s="190">
        <v>0.59305555555555545</v>
      </c>
      <c r="V44" s="190">
        <v>0.61388888888888882</v>
      </c>
      <c r="W44" s="190">
        <v>0.63472222222222219</v>
      </c>
      <c r="X44" s="190">
        <v>0.65555555555555556</v>
      </c>
      <c r="Y44" s="190">
        <v>0.67638888888888893</v>
      </c>
      <c r="Z44" s="190">
        <v>0.6972222222222223</v>
      </c>
      <c r="AA44" s="190">
        <v>0.71805555555555567</v>
      </c>
      <c r="AB44" s="190">
        <v>0.73888888888888904</v>
      </c>
      <c r="AC44" s="190">
        <v>0.75972222222222241</v>
      </c>
      <c r="AD44" s="190">
        <v>0.78055555555555578</v>
      </c>
      <c r="AE44" s="190">
        <v>0.80138888888888915</v>
      </c>
      <c r="AF44" s="190">
        <v>0.82222222222222252</v>
      </c>
      <c r="AG44" s="190">
        <v>0.84305555555555589</v>
      </c>
      <c r="AH44" s="190">
        <v>0.86388888888888926</v>
      </c>
      <c r="AI44" s="190">
        <v>0.88472222222222263</v>
      </c>
      <c r="AP44" s="187"/>
    </row>
    <row r="45" spans="1:42" ht="18" customHeight="1">
      <c r="A45" s="187"/>
      <c r="B45" s="188" t="s">
        <v>5</v>
      </c>
      <c r="C45" s="189">
        <v>0.21875</v>
      </c>
      <c r="D45" s="189">
        <v>0.23958333333333334</v>
      </c>
      <c r="E45" s="189">
        <v>0.26041666666666663</v>
      </c>
      <c r="F45" s="191">
        <v>0.28124999999999994</v>
      </c>
      <c r="G45" s="190">
        <v>0.30208333333333326</v>
      </c>
      <c r="H45" s="190">
        <v>0.32291666666666657</v>
      </c>
      <c r="I45" s="190">
        <v>0.34374999999999989</v>
      </c>
      <c r="J45" s="190">
        <v>0.3645833333333332</v>
      </c>
      <c r="K45" s="190">
        <v>0.38541666666666652</v>
      </c>
      <c r="L45" s="190">
        <v>0.40624999999999983</v>
      </c>
      <c r="M45" s="190">
        <v>0.42708333333333315</v>
      </c>
      <c r="N45" s="190">
        <v>0.44791666666666646</v>
      </c>
      <c r="O45" s="190">
        <v>0.46874999999999978</v>
      </c>
      <c r="P45" s="190">
        <v>0.48958333333333309</v>
      </c>
      <c r="Q45" s="190">
        <v>0.51041666666666641</v>
      </c>
      <c r="R45" s="190">
        <v>0.53124999999999978</v>
      </c>
      <c r="S45" s="190">
        <v>0.55208333333333315</v>
      </c>
      <c r="T45" s="190">
        <v>0.57291666666666652</v>
      </c>
      <c r="U45" s="190">
        <v>0.59374999999999989</v>
      </c>
      <c r="V45" s="190">
        <v>0.61458333333333326</v>
      </c>
      <c r="W45" s="190">
        <v>0.63541666666666663</v>
      </c>
      <c r="X45" s="190">
        <v>0.65625</v>
      </c>
      <c r="Y45" s="190">
        <v>0.67708333333333337</v>
      </c>
      <c r="Z45" s="190">
        <v>0.69791666666666674</v>
      </c>
      <c r="AA45" s="190">
        <v>0.71875000000000011</v>
      </c>
      <c r="AB45" s="190">
        <v>0.73958333333333348</v>
      </c>
      <c r="AC45" s="190">
        <v>0.76041666666666685</v>
      </c>
      <c r="AD45" s="190">
        <v>0.78125000000000022</v>
      </c>
      <c r="AE45" s="190">
        <v>0.80208333333333359</v>
      </c>
      <c r="AF45" s="190">
        <v>0.82291666666666696</v>
      </c>
      <c r="AG45" s="190">
        <v>0.84375000000000033</v>
      </c>
      <c r="AH45" s="190">
        <v>0.8645833333333337</v>
      </c>
      <c r="AI45" s="190">
        <v>0.88541666666666707</v>
      </c>
      <c r="AP45" s="187"/>
    </row>
    <row r="46" spans="1:42" ht="18" customHeight="1">
      <c r="A46" s="187"/>
      <c r="B46" s="188" t="s">
        <v>13</v>
      </c>
      <c r="C46" s="189">
        <v>0.21944444444444444</v>
      </c>
      <c r="D46" s="189">
        <v>0.24027777777777778</v>
      </c>
      <c r="E46" s="189">
        <v>0.26111111111111107</v>
      </c>
      <c r="F46" s="191">
        <v>0.28194444444444439</v>
      </c>
      <c r="G46" s="190">
        <v>0.3027777777777777</v>
      </c>
      <c r="H46" s="190">
        <v>0.32361111111111102</v>
      </c>
      <c r="I46" s="190">
        <v>0.34444444444444433</v>
      </c>
      <c r="J46" s="190">
        <v>0.36527777777777765</v>
      </c>
      <c r="K46" s="190">
        <v>0.38611111111111096</v>
      </c>
      <c r="L46" s="190">
        <v>0.40694444444444428</v>
      </c>
      <c r="M46" s="190">
        <v>0.42777777777777759</v>
      </c>
      <c r="N46" s="190">
        <v>0.44861111111111091</v>
      </c>
      <c r="O46" s="190">
        <v>0.46944444444444422</v>
      </c>
      <c r="P46" s="190">
        <v>0.49027777777777753</v>
      </c>
      <c r="Q46" s="190">
        <v>0.51111111111111085</v>
      </c>
      <c r="R46" s="190">
        <v>0.53194444444444422</v>
      </c>
      <c r="S46" s="190">
        <v>0.55277777777777759</v>
      </c>
      <c r="T46" s="190">
        <v>0.57361111111111096</v>
      </c>
      <c r="U46" s="190">
        <v>0.59444444444444433</v>
      </c>
      <c r="V46" s="190">
        <v>0.6152777777777777</v>
      </c>
      <c r="W46" s="190">
        <v>0.63611111111111107</v>
      </c>
      <c r="X46" s="190">
        <v>0.65694444444444444</v>
      </c>
      <c r="Y46" s="190">
        <v>0.67777777777777781</v>
      </c>
      <c r="Z46" s="190">
        <v>0.69861111111111118</v>
      </c>
      <c r="AA46" s="190">
        <v>0.71944444444444455</v>
      </c>
      <c r="AB46" s="190">
        <v>0.74027777777777792</v>
      </c>
      <c r="AC46" s="190">
        <v>0.76111111111111129</v>
      </c>
      <c r="AD46" s="190">
        <v>0.78194444444444466</v>
      </c>
      <c r="AE46" s="190">
        <v>0.80277777777777803</v>
      </c>
      <c r="AF46" s="190">
        <v>0.8236111111111114</v>
      </c>
      <c r="AG46" s="190">
        <v>0.84444444444444478</v>
      </c>
      <c r="AH46" s="190">
        <v>0.86527777777777815</v>
      </c>
      <c r="AI46" s="190">
        <v>0.88611111111111152</v>
      </c>
      <c r="AP46" s="187"/>
    </row>
    <row r="47" spans="1:42" ht="18" customHeight="1">
      <c r="A47" s="187"/>
      <c r="B47" s="188" t="s">
        <v>6</v>
      </c>
      <c r="C47" s="189">
        <v>0.22013888888888888</v>
      </c>
      <c r="D47" s="189">
        <v>0.24097222222222223</v>
      </c>
      <c r="E47" s="189">
        <v>0.26180555555555551</v>
      </c>
      <c r="F47" s="191">
        <v>0.28263888888888883</v>
      </c>
      <c r="G47" s="190">
        <v>0.30347222222222214</v>
      </c>
      <c r="H47" s="190">
        <v>0.32430555555555546</v>
      </c>
      <c r="I47" s="190">
        <v>0.34513888888888877</v>
      </c>
      <c r="J47" s="190">
        <v>0.36597222222222209</v>
      </c>
      <c r="K47" s="190">
        <v>0.3868055555555554</v>
      </c>
      <c r="L47" s="190">
        <v>0.40763888888888872</v>
      </c>
      <c r="M47" s="190">
        <v>0.42847222222222203</v>
      </c>
      <c r="N47" s="190">
        <v>0.44930555555555535</v>
      </c>
      <c r="O47" s="190">
        <v>0.47013888888888866</v>
      </c>
      <c r="P47" s="190">
        <v>0.49097222222222198</v>
      </c>
      <c r="Q47" s="190">
        <v>0.51180555555555529</v>
      </c>
      <c r="R47" s="190">
        <v>0.53263888888888866</v>
      </c>
      <c r="S47" s="190">
        <v>0.55347222222222203</v>
      </c>
      <c r="T47" s="190">
        <v>0.5743055555555554</v>
      </c>
      <c r="U47" s="190">
        <v>0.59513888888888877</v>
      </c>
      <c r="V47" s="190">
        <v>0.61597222222222214</v>
      </c>
      <c r="W47" s="190">
        <v>0.63680555555555551</v>
      </c>
      <c r="X47" s="190">
        <v>0.65763888888888888</v>
      </c>
      <c r="Y47" s="190">
        <v>0.67847222222222225</v>
      </c>
      <c r="Z47" s="190">
        <v>0.69930555555555562</v>
      </c>
      <c r="AA47" s="190">
        <v>0.72013888888888899</v>
      </c>
      <c r="AB47" s="190">
        <v>0.74097222222222237</v>
      </c>
      <c r="AC47" s="190">
        <v>0.76180555555555574</v>
      </c>
      <c r="AD47" s="190">
        <v>0.78263888888888911</v>
      </c>
      <c r="AE47" s="190">
        <v>0.80347222222222248</v>
      </c>
      <c r="AF47" s="190">
        <v>0.82430555555555585</v>
      </c>
      <c r="AG47" s="190">
        <v>0.84513888888888922</v>
      </c>
      <c r="AH47" s="190">
        <v>0.86597222222222259</v>
      </c>
      <c r="AI47" s="190">
        <v>0.88680555555555596</v>
      </c>
      <c r="AP47" s="187"/>
    </row>
    <row r="48" spans="1:42" ht="18" customHeight="1">
      <c r="A48" s="187"/>
      <c r="B48" s="188" t="s">
        <v>14</v>
      </c>
      <c r="C48" s="189">
        <v>0.22083333333333333</v>
      </c>
      <c r="D48" s="189">
        <v>0.24166666666666667</v>
      </c>
      <c r="E48" s="189">
        <v>0.26249999999999996</v>
      </c>
      <c r="F48" s="191">
        <v>0.28333333333333327</v>
      </c>
      <c r="G48" s="190">
        <v>0.30416666666666659</v>
      </c>
      <c r="H48" s="190">
        <v>0.3249999999999999</v>
      </c>
      <c r="I48" s="190">
        <v>0.34583333333333321</v>
      </c>
      <c r="J48" s="190">
        <v>0.36666666666666653</v>
      </c>
      <c r="K48" s="190">
        <v>0.38749999999999984</v>
      </c>
      <c r="L48" s="190">
        <v>0.40833333333333316</v>
      </c>
      <c r="M48" s="190">
        <v>0.42916666666666647</v>
      </c>
      <c r="N48" s="190">
        <v>0.44999999999999979</v>
      </c>
      <c r="O48" s="190">
        <v>0.4708333333333331</v>
      </c>
      <c r="P48" s="190">
        <v>0.49166666666666642</v>
      </c>
      <c r="Q48" s="190">
        <v>0.51249999999999973</v>
      </c>
      <c r="R48" s="190">
        <v>0.5333333333333331</v>
      </c>
      <c r="S48" s="190">
        <v>0.55416666666666647</v>
      </c>
      <c r="T48" s="190">
        <v>0.57499999999999984</v>
      </c>
      <c r="U48" s="190">
        <v>0.59583333333333321</v>
      </c>
      <c r="V48" s="190">
        <v>0.61666666666666659</v>
      </c>
      <c r="W48" s="190">
        <v>0.63749999999999996</v>
      </c>
      <c r="X48" s="190">
        <v>0.65833333333333333</v>
      </c>
      <c r="Y48" s="190">
        <v>0.6791666666666667</v>
      </c>
      <c r="Z48" s="190">
        <v>0.70000000000000007</v>
      </c>
      <c r="AA48" s="190">
        <v>0.72083333333333344</v>
      </c>
      <c r="AB48" s="190">
        <v>0.74166666666666681</v>
      </c>
      <c r="AC48" s="190">
        <v>0.76250000000000018</v>
      </c>
      <c r="AD48" s="190">
        <v>0.78333333333333355</v>
      </c>
      <c r="AE48" s="190">
        <v>0.80416666666666692</v>
      </c>
      <c r="AF48" s="190">
        <v>0.82500000000000029</v>
      </c>
      <c r="AG48" s="190">
        <v>0.84583333333333366</v>
      </c>
      <c r="AH48" s="190">
        <v>0.86666666666666703</v>
      </c>
      <c r="AI48" s="190">
        <v>0.8875000000000004</v>
      </c>
      <c r="AP48" s="187"/>
    </row>
    <row r="49" spans="1:42" ht="18" customHeight="1">
      <c r="A49" s="187"/>
      <c r="B49" s="188" t="s">
        <v>15</v>
      </c>
      <c r="C49" s="189">
        <v>0.22152777777777777</v>
      </c>
      <c r="D49" s="189">
        <v>0.24236111111111111</v>
      </c>
      <c r="E49" s="189">
        <v>0.2631944444444444</v>
      </c>
      <c r="F49" s="191">
        <v>0.28402777777777771</v>
      </c>
      <c r="G49" s="190">
        <v>0.30486111111111103</v>
      </c>
      <c r="H49" s="190">
        <v>0.32569444444444434</v>
      </c>
      <c r="I49" s="190">
        <v>0.34652777777777766</v>
      </c>
      <c r="J49" s="190">
        <v>0.36736111111111097</v>
      </c>
      <c r="K49" s="190">
        <v>0.38819444444444429</v>
      </c>
      <c r="L49" s="190">
        <v>0.4090277777777776</v>
      </c>
      <c r="M49" s="190">
        <v>0.42986111111111092</v>
      </c>
      <c r="N49" s="190">
        <v>0.45069444444444423</v>
      </c>
      <c r="O49" s="190">
        <v>0.47152777777777755</v>
      </c>
      <c r="P49" s="190">
        <v>0.49236111111111086</v>
      </c>
      <c r="Q49" s="190">
        <v>0.51319444444444418</v>
      </c>
      <c r="R49" s="190">
        <v>0.53402777777777755</v>
      </c>
      <c r="S49" s="190">
        <v>0.55486111111111092</v>
      </c>
      <c r="T49" s="190">
        <v>0.57569444444444429</v>
      </c>
      <c r="U49" s="190">
        <v>0.59652777777777766</v>
      </c>
      <c r="V49" s="190">
        <v>0.61736111111111103</v>
      </c>
      <c r="W49" s="190">
        <v>0.6381944444444444</v>
      </c>
      <c r="X49" s="190">
        <v>0.65902777777777777</v>
      </c>
      <c r="Y49" s="190">
        <v>0.67986111111111114</v>
      </c>
      <c r="Z49" s="190">
        <v>0.70069444444444451</v>
      </c>
      <c r="AA49" s="190">
        <v>0.72152777777777788</v>
      </c>
      <c r="AB49" s="190">
        <v>0.74236111111111125</v>
      </c>
      <c r="AC49" s="190">
        <v>0.76319444444444462</v>
      </c>
      <c r="AD49" s="190">
        <v>0.78402777777777799</v>
      </c>
      <c r="AE49" s="190">
        <v>0.80486111111111136</v>
      </c>
      <c r="AF49" s="190">
        <v>0.82569444444444473</v>
      </c>
      <c r="AG49" s="190">
        <v>0.8465277777777781</v>
      </c>
      <c r="AH49" s="190">
        <v>0.86736111111111147</v>
      </c>
      <c r="AI49" s="190">
        <v>0.88819444444444484</v>
      </c>
      <c r="AP49" s="187"/>
    </row>
    <row r="50" spans="1:42" ht="18" customHeight="1">
      <c r="A50" s="187"/>
      <c r="B50" s="188" t="s">
        <v>11</v>
      </c>
      <c r="C50" s="189">
        <v>0.22222222222222221</v>
      </c>
      <c r="D50" s="189">
        <v>0.24305555555555555</v>
      </c>
      <c r="E50" s="189">
        <v>0.26388888888888884</v>
      </c>
      <c r="F50" s="191">
        <v>0.28472222222222215</v>
      </c>
      <c r="G50" s="190">
        <v>0.30555555555555547</v>
      </c>
      <c r="H50" s="190">
        <v>0.32638888888888878</v>
      </c>
      <c r="I50" s="190">
        <v>0.3472222222222221</v>
      </c>
      <c r="J50" s="190">
        <v>0.36805555555555541</v>
      </c>
      <c r="K50" s="190">
        <v>0.38888888888888873</v>
      </c>
      <c r="L50" s="190">
        <v>0.40972222222222204</v>
      </c>
      <c r="M50" s="190">
        <v>0.43055555555555536</v>
      </c>
      <c r="N50" s="190">
        <v>0.45138888888888867</v>
      </c>
      <c r="O50" s="190">
        <v>0.47222222222222199</v>
      </c>
      <c r="P50" s="190">
        <v>0.4930555555555553</v>
      </c>
      <c r="Q50" s="190">
        <v>0.51388888888888862</v>
      </c>
      <c r="R50" s="190">
        <v>0.53472222222222199</v>
      </c>
      <c r="S50" s="190">
        <v>0.55555555555555536</v>
      </c>
      <c r="T50" s="190">
        <v>0.57638888888888873</v>
      </c>
      <c r="U50" s="190">
        <v>0.5972222222222221</v>
      </c>
      <c r="V50" s="190">
        <v>0.61805555555555547</v>
      </c>
      <c r="W50" s="190">
        <v>0.63888888888888884</v>
      </c>
      <c r="X50" s="190">
        <v>0.65972222222222221</v>
      </c>
      <c r="Y50" s="190">
        <v>0.68055555555555558</v>
      </c>
      <c r="Z50" s="190">
        <v>0.70138888888888895</v>
      </c>
      <c r="AA50" s="190">
        <v>0.72222222222222232</v>
      </c>
      <c r="AB50" s="190">
        <v>0.74305555555555569</v>
      </c>
      <c r="AC50" s="190">
        <v>0.76388888888888906</v>
      </c>
      <c r="AD50" s="190">
        <v>0.78472222222222243</v>
      </c>
      <c r="AE50" s="190">
        <v>0.8055555555555558</v>
      </c>
      <c r="AF50" s="190">
        <v>0.82638888888888917</v>
      </c>
      <c r="AG50" s="190">
        <v>0.84722222222222254</v>
      </c>
      <c r="AH50" s="190">
        <v>0.86805555555555591</v>
      </c>
      <c r="AI50" s="190">
        <v>0.88888888888888928</v>
      </c>
      <c r="AP50" s="187"/>
    </row>
    <row r="51" spans="1:42" ht="18" customHeight="1">
      <c r="A51" s="187"/>
      <c r="B51" s="188" t="s">
        <v>7</v>
      </c>
      <c r="C51" s="189">
        <v>0.22361111111111109</v>
      </c>
      <c r="D51" s="189">
        <v>0.24444444444444444</v>
      </c>
      <c r="E51" s="189">
        <v>0.26527777777777772</v>
      </c>
      <c r="F51" s="191">
        <v>0.28611111111111104</v>
      </c>
      <c r="G51" s="190">
        <v>0.30694444444444435</v>
      </c>
      <c r="H51" s="190">
        <v>0.32777777777777767</v>
      </c>
      <c r="I51" s="190">
        <v>0.34861111111111098</v>
      </c>
      <c r="J51" s="190">
        <v>0.3694444444444443</v>
      </c>
      <c r="K51" s="190">
        <v>0.39027777777777761</v>
      </c>
      <c r="L51" s="190">
        <v>0.41111111111111093</v>
      </c>
      <c r="M51" s="190">
        <v>0.43194444444444424</v>
      </c>
      <c r="N51" s="190">
        <v>0.45277777777777756</v>
      </c>
      <c r="O51" s="190">
        <v>0.47361111111111087</v>
      </c>
      <c r="P51" s="190">
        <v>0.49444444444444419</v>
      </c>
      <c r="Q51" s="190">
        <v>0.5152777777777775</v>
      </c>
      <c r="R51" s="190">
        <v>0.53611111111111087</v>
      </c>
      <c r="S51" s="190">
        <v>0.55694444444444424</v>
      </c>
      <c r="T51" s="190">
        <v>0.57777777777777761</v>
      </c>
      <c r="U51" s="190">
        <v>0.59861111111111098</v>
      </c>
      <c r="V51" s="190">
        <v>0.61944444444444435</v>
      </c>
      <c r="W51" s="190">
        <v>0.64027777777777772</v>
      </c>
      <c r="X51" s="190">
        <v>0.66111111111111109</v>
      </c>
      <c r="Y51" s="190">
        <v>0.68194444444444446</v>
      </c>
      <c r="Z51" s="190">
        <v>0.70277777777777783</v>
      </c>
      <c r="AA51" s="190">
        <v>0.7236111111111112</v>
      </c>
      <c r="AB51" s="190">
        <v>0.74444444444444458</v>
      </c>
      <c r="AC51" s="190">
        <v>0.76527777777777795</v>
      </c>
      <c r="AD51" s="190">
        <v>0.78611111111111132</v>
      </c>
      <c r="AE51" s="190">
        <v>0.80694444444444469</v>
      </c>
      <c r="AF51" s="190">
        <v>0.82777777777777806</v>
      </c>
      <c r="AG51" s="190">
        <v>0.84861111111111143</v>
      </c>
      <c r="AH51" s="190">
        <v>0.8694444444444448</v>
      </c>
      <c r="AI51" s="190">
        <v>0.89027777777777817</v>
      </c>
      <c r="AP51" s="187"/>
    </row>
    <row r="52" spans="1:42" ht="18" customHeight="1">
      <c r="A52" s="187"/>
      <c r="B52" s="188" t="s">
        <v>22</v>
      </c>
      <c r="C52" s="189">
        <v>0.22430555555555556</v>
      </c>
      <c r="D52" s="189">
        <v>0.24513888888888891</v>
      </c>
      <c r="E52" s="189">
        <v>0.26597222222222217</v>
      </c>
      <c r="F52" s="191">
        <v>0.28680555555555548</v>
      </c>
      <c r="G52" s="190">
        <v>0.3076388888888888</v>
      </c>
      <c r="H52" s="190">
        <v>0.32847222222222211</v>
      </c>
      <c r="I52" s="190">
        <v>0.34930555555555542</v>
      </c>
      <c r="J52" s="190">
        <v>0.37013888888888874</v>
      </c>
      <c r="K52" s="190">
        <v>0.39097222222222205</v>
      </c>
      <c r="L52" s="190">
        <v>0.41180555555555537</v>
      </c>
      <c r="M52" s="190">
        <v>0.43263888888888868</v>
      </c>
      <c r="N52" s="190">
        <v>0.453472222222222</v>
      </c>
      <c r="O52" s="190">
        <v>0.47430555555555531</v>
      </c>
      <c r="P52" s="190">
        <v>0.49513888888888863</v>
      </c>
      <c r="Q52" s="190">
        <v>0.51597222222222194</v>
      </c>
      <c r="R52" s="190">
        <v>0.53680555555555531</v>
      </c>
      <c r="S52" s="190">
        <v>0.55763888888888868</v>
      </c>
      <c r="T52" s="190">
        <v>0.57847222222222205</v>
      </c>
      <c r="U52" s="190">
        <v>0.59930555555555542</v>
      </c>
      <c r="V52" s="190">
        <v>0.6201388888888888</v>
      </c>
      <c r="W52" s="190">
        <v>0.64097222222222217</v>
      </c>
      <c r="X52" s="190">
        <v>0.66180555555555554</v>
      </c>
      <c r="Y52" s="190">
        <v>0.68263888888888891</v>
      </c>
      <c r="Z52" s="190">
        <v>0.70347222222222228</v>
      </c>
      <c r="AA52" s="190">
        <v>0.72430555555555565</v>
      </c>
      <c r="AB52" s="190">
        <v>0.74513888888888902</v>
      </c>
      <c r="AC52" s="190">
        <v>0.76597222222222239</v>
      </c>
      <c r="AD52" s="190">
        <v>0.78680555555555576</v>
      </c>
      <c r="AE52" s="190">
        <v>0.80763888888888913</v>
      </c>
      <c r="AF52" s="190">
        <v>0.8284722222222225</v>
      </c>
      <c r="AG52" s="190">
        <v>0.84930555555555587</v>
      </c>
      <c r="AH52" s="190">
        <v>0.87013888888888924</v>
      </c>
      <c r="AI52" s="190">
        <v>0.89097222222222261</v>
      </c>
      <c r="AP52" s="187"/>
    </row>
    <row r="53" spans="1:42" ht="18" customHeight="1">
      <c r="A53" s="187"/>
      <c r="AG53" s="187"/>
      <c r="AP53" s="187"/>
    </row>
    <row r="54" spans="1:42" ht="18" customHeight="1">
      <c r="AG54" s="187"/>
      <c r="AP54" s="187"/>
    </row>
    <row r="55" spans="1:42" ht="18" customHeight="1">
      <c r="AG55" s="187"/>
      <c r="AP55" s="187"/>
    </row>
    <row r="56" spans="1:42" ht="18" customHeight="1">
      <c r="AG56" s="187"/>
      <c r="AP56" s="187"/>
    </row>
  </sheetData>
  <pageMargins left="0.7" right="0.7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60"/>
  <sheetViews>
    <sheetView zoomScale="75" zoomScaleNormal="75" workbookViewId="0">
      <selection activeCell="E1" sqref="E1"/>
    </sheetView>
  </sheetViews>
  <sheetFormatPr defaultColWidth="9.109375" defaultRowHeight="14.4"/>
  <cols>
    <col min="1" max="14" width="9.109375" style="2"/>
    <col min="15" max="15" width="17.88671875" style="2" bestFit="1" customWidth="1"/>
    <col min="16" max="16384" width="9.109375" style="2"/>
  </cols>
  <sheetData>
    <row r="1" spans="1:15">
      <c r="A1" s="6" t="s">
        <v>1</v>
      </c>
      <c r="B1" s="6" t="s">
        <v>18</v>
      </c>
      <c r="C1" s="8" t="s">
        <v>34</v>
      </c>
      <c r="D1" s="9" t="s">
        <v>35</v>
      </c>
      <c r="E1" s="4"/>
      <c r="F1" s="10" t="s">
        <v>30</v>
      </c>
      <c r="G1" s="10" t="s">
        <v>31</v>
      </c>
      <c r="H1" s="12" t="s">
        <v>19</v>
      </c>
      <c r="I1" s="12" t="s">
        <v>20</v>
      </c>
      <c r="J1" s="4"/>
      <c r="K1" s="6" t="s">
        <v>21</v>
      </c>
      <c r="L1" s="6" t="s">
        <v>0</v>
      </c>
      <c r="M1" s="4"/>
      <c r="N1" s="16" t="s">
        <v>36</v>
      </c>
    </row>
    <row r="2" spans="1:15" ht="15.6">
      <c r="A2" s="25" t="s">
        <v>16</v>
      </c>
      <c r="B2" s="25" t="s">
        <v>17</v>
      </c>
      <c r="C2" s="26" t="s">
        <v>63</v>
      </c>
      <c r="D2" s="26" t="s">
        <v>37</v>
      </c>
      <c r="E2" s="27"/>
      <c r="F2" s="28">
        <v>2.7</v>
      </c>
      <c r="G2" s="28">
        <v>0</v>
      </c>
      <c r="H2" s="29">
        <v>2.7</v>
      </c>
      <c r="I2" s="29">
        <v>10.51</v>
      </c>
      <c r="J2" s="30"/>
      <c r="K2" s="31">
        <v>244</v>
      </c>
      <c r="L2" s="32"/>
      <c r="M2" s="27"/>
      <c r="N2" s="33">
        <v>560</v>
      </c>
      <c r="O2" s="2" t="s">
        <v>22</v>
      </c>
    </row>
    <row r="3" spans="1:15" ht="15.6">
      <c r="A3" s="34" t="s">
        <v>16</v>
      </c>
      <c r="B3" s="34" t="s">
        <v>17</v>
      </c>
      <c r="C3" s="26" t="s">
        <v>63</v>
      </c>
      <c r="D3" s="26" t="s">
        <v>37</v>
      </c>
      <c r="E3" s="27"/>
      <c r="F3" s="28">
        <v>2.7</v>
      </c>
      <c r="G3" s="28">
        <v>0</v>
      </c>
      <c r="H3" s="29">
        <v>2.7</v>
      </c>
      <c r="I3" s="29">
        <v>8.49</v>
      </c>
      <c r="J3" s="30"/>
      <c r="K3" s="31">
        <v>232</v>
      </c>
      <c r="L3" s="32">
        <v>9.0277777777777735E-3</v>
      </c>
      <c r="M3" s="27"/>
      <c r="N3" s="33">
        <v>561</v>
      </c>
      <c r="O3" s="2" t="s">
        <v>22</v>
      </c>
    </row>
    <row r="4" spans="1:15" ht="15.6">
      <c r="A4" s="35" t="s">
        <v>16</v>
      </c>
      <c r="B4" s="35" t="s">
        <v>17</v>
      </c>
      <c r="C4" s="26" t="s">
        <v>63</v>
      </c>
      <c r="D4" s="26" t="s">
        <v>37</v>
      </c>
      <c r="E4" s="27"/>
      <c r="F4" s="28">
        <v>2.7</v>
      </c>
      <c r="G4" s="28">
        <v>0</v>
      </c>
      <c r="H4" s="29">
        <v>2.7</v>
      </c>
      <c r="I4" s="29">
        <v>10.51</v>
      </c>
      <c r="J4" s="30"/>
      <c r="K4" s="31">
        <v>244</v>
      </c>
      <c r="L4" s="32">
        <v>9.0277777777778012E-3</v>
      </c>
      <c r="M4" s="27"/>
      <c r="N4" s="33">
        <v>562</v>
      </c>
      <c r="O4" s="2" t="s">
        <v>22</v>
      </c>
    </row>
    <row r="5" spans="1:15" ht="15.6">
      <c r="A5" s="36" t="s">
        <v>16</v>
      </c>
      <c r="B5" s="37" t="s">
        <v>32</v>
      </c>
      <c r="C5" s="26" t="s">
        <v>63</v>
      </c>
      <c r="D5" s="26" t="s">
        <v>37</v>
      </c>
      <c r="E5" s="27"/>
      <c r="F5" s="38">
        <v>2.7</v>
      </c>
      <c r="G5" s="38">
        <v>0</v>
      </c>
      <c r="H5" s="38">
        <v>2.7</v>
      </c>
      <c r="I5" s="38">
        <v>8.49</v>
      </c>
      <c r="J5" s="30"/>
      <c r="K5" s="31">
        <v>232</v>
      </c>
      <c r="L5" s="32">
        <v>9.0277777777777735E-3</v>
      </c>
      <c r="M5" s="27"/>
      <c r="N5" s="33">
        <v>563</v>
      </c>
      <c r="O5" s="2" t="s">
        <v>22</v>
      </c>
    </row>
    <row r="6" spans="1:15" ht="15.6">
      <c r="A6" s="35" t="s">
        <v>16</v>
      </c>
      <c r="B6" s="35" t="s">
        <v>17</v>
      </c>
      <c r="C6" s="26" t="s">
        <v>63</v>
      </c>
      <c r="D6" s="26" t="s">
        <v>37</v>
      </c>
      <c r="E6" s="27"/>
      <c r="F6" s="28">
        <v>2.7</v>
      </c>
      <c r="G6" s="28">
        <v>0</v>
      </c>
      <c r="H6" s="29">
        <v>2.7</v>
      </c>
      <c r="I6" s="29">
        <v>10.51</v>
      </c>
      <c r="J6" s="30"/>
      <c r="K6" s="31">
        <v>244</v>
      </c>
      <c r="L6" s="32">
        <v>9.0277777777777457E-3</v>
      </c>
      <c r="M6" s="39"/>
      <c r="N6" s="33">
        <v>564</v>
      </c>
      <c r="O6" s="2" t="s">
        <v>22</v>
      </c>
    </row>
    <row r="7" spans="1:15" ht="15.6">
      <c r="A7" s="35" t="s">
        <v>16</v>
      </c>
      <c r="B7" s="35" t="s">
        <v>17</v>
      </c>
      <c r="C7" s="26" t="s">
        <v>63</v>
      </c>
      <c r="D7" s="26" t="s">
        <v>37</v>
      </c>
      <c r="E7" s="27"/>
      <c r="F7" s="28">
        <v>0</v>
      </c>
      <c r="G7" s="28">
        <v>0</v>
      </c>
      <c r="H7" s="29">
        <v>0</v>
      </c>
      <c r="I7" s="29">
        <v>8.49</v>
      </c>
      <c r="J7" s="30"/>
      <c r="K7" s="31">
        <v>232</v>
      </c>
      <c r="L7" s="32">
        <v>9.0277777777777735E-3</v>
      </c>
      <c r="M7" s="27"/>
      <c r="N7" s="33">
        <v>560</v>
      </c>
      <c r="O7" s="2" t="s">
        <v>22</v>
      </c>
    </row>
    <row r="8" spans="1:15" ht="15.6">
      <c r="A8" s="35" t="s">
        <v>16</v>
      </c>
      <c r="B8" s="35" t="s">
        <v>17</v>
      </c>
      <c r="C8" s="26" t="s">
        <v>63</v>
      </c>
      <c r="D8" s="26" t="s">
        <v>37</v>
      </c>
      <c r="E8" s="27"/>
      <c r="F8" s="28">
        <v>0</v>
      </c>
      <c r="G8" s="28">
        <v>0</v>
      </c>
      <c r="H8" s="29">
        <v>0</v>
      </c>
      <c r="I8" s="29">
        <v>10.51</v>
      </c>
      <c r="J8" s="30"/>
      <c r="K8" s="31">
        <v>244</v>
      </c>
      <c r="L8" s="32">
        <v>9.0277777777778012E-3</v>
      </c>
      <c r="M8" s="27"/>
      <c r="N8" s="33">
        <v>561</v>
      </c>
      <c r="O8" s="2" t="s">
        <v>22</v>
      </c>
    </row>
    <row r="9" spans="1:15" ht="15.6">
      <c r="A9" s="35" t="s">
        <v>16</v>
      </c>
      <c r="B9" s="35" t="s">
        <v>17</v>
      </c>
      <c r="C9" s="26" t="s">
        <v>63</v>
      </c>
      <c r="D9" s="26" t="s">
        <v>37</v>
      </c>
      <c r="E9" s="27"/>
      <c r="F9" s="28">
        <v>0</v>
      </c>
      <c r="G9" s="28">
        <v>0</v>
      </c>
      <c r="H9" s="29">
        <v>0</v>
      </c>
      <c r="I9" s="29">
        <v>8.49</v>
      </c>
      <c r="J9" s="30"/>
      <c r="K9" s="31">
        <v>232</v>
      </c>
      <c r="L9" s="32">
        <v>9.0277777777777735E-3</v>
      </c>
      <c r="M9" s="40"/>
      <c r="N9" s="33">
        <v>562</v>
      </c>
      <c r="O9" s="2" t="s">
        <v>22</v>
      </c>
    </row>
    <row r="10" spans="1:15" ht="15.6">
      <c r="A10" s="36" t="s">
        <v>16</v>
      </c>
      <c r="B10" s="37" t="s">
        <v>32</v>
      </c>
      <c r="C10" s="26" t="s">
        <v>63</v>
      </c>
      <c r="D10" s="26" t="s">
        <v>37</v>
      </c>
      <c r="E10" s="27"/>
      <c r="F10" s="38">
        <v>0</v>
      </c>
      <c r="G10" s="38">
        <v>0</v>
      </c>
      <c r="H10" s="38">
        <v>0</v>
      </c>
      <c r="I10" s="38">
        <v>10.51</v>
      </c>
      <c r="J10" s="30"/>
      <c r="K10" s="31">
        <v>244</v>
      </c>
      <c r="L10" s="32">
        <v>9.0277777777778012E-3</v>
      </c>
      <c r="M10" s="39"/>
      <c r="N10" s="33">
        <v>563</v>
      </c>
      <c r="O10" s="2" t="s">
        <v>22</v>
      </c>
    </row>
    <row r="11" spans="1:15" ht="15.6">
      <c r="A11" s="35" t="s">
        <v>16</v>
      </c>
      <c r="B11" s="35" t="s">
        <v>17</v>
      </c>
      <c r="C11" s="26" t="s">
        <v>63</v>
      </c>
      <c r="D11" s="26" t="s">
        <v>37</v>
      </c>
      <c r="E11" s="27"/>
      <c r="F11" s="28">
        <v>0</v>
      </c>
      <c r="G11" s="28">
        <v>0</v>
      </c>
      <c r="H11" s="29">
        <v>0</v>
      </c>
      <c r="I11" s="29">
        <v>8.49</v>
      </c>
      <c r="J11" s="30"/>
      <c r="K11" s="31">
        <v>232</v>
      </c>
      <c r="L11" s="32">
        <v>9.0277777777777457E-3</v>
      </c>
      <c r="M11" s="41"/>
      <c r="N11" s="42">
        <v>564</v>
      </c>
      <c r="O11" s="2" t="s">
        <v>22</v>
      </c>
    </row>
    <row r="12" spans="1:15" ht="15.6">
      <c r="A12" s="35" t="s">
        <v>16</v>
      </c>
      <c r="B12" s="35" t="s">
        <v>17</v>
      </c>
      <c r="C12" s="26" t="s">
        <v>63</v>
      </c>
      <c r="D12" s="26" t="s">
        <v>37</v>
      </c>
      <c r="E12" s="27"/>
      <c r="F12" s="28">
        <v>0</v>
      </c>
      <c r="G12" s="28">
        <v>0</v>
      </c>
      <c r="H12" s="29">
        <v>0</v>
      </c>
      <c r="I12" s="29">
        <v>10.51</v>
      </c>
      <c r="J12" s="30"/>
      <c r="K12" s="31">
        <v>244</v>
      </c>
      <c r="L12" s="32">
        <v>9.0277777777778012E-3</v>
      </c>
      <c r="M12" s="27"/>
      <c r="N12" s="43">
        <v>560</v>
      </c>
      <c r="O12" s="2" t="s">
        <v>22</v>
      </c>
    </row>
    <row r="13" spans="1:15" ht="15.6">
      <c r="A13" s="35" t="s">
        <v>16</v>
      </c>
      <c r="B13" s="35" t="s">
        <v>17</v>
      </c>
      <c r="C13" s="26" t="s">
        <v>63</v>
      </c>
      <c r="D13" s="26" t="s">
        <v>37</v>
      </c>
      <c r="E13" s="27"/>
      <c r="F13" s="28">
        <v>0</v>
      </c>
      <c r="G13" s="28">
        <v>0</v>
      </c>
      <c r="H13" s="29">
        <v>0</v>
      </c>
      <c r="I13" s="29">
        <v>8.49</v>
      </c>
      <c r="J13" s="30"/>
      <c r="K13" s="31">
        <v>232</v>
      </c>
      <c r="L13" s="32">
        <v>9.0277777777777457E-3</v>
      </c>
      <c r="M13" s="27"/>
      <c r="N13" s="43">
        <v>561</v>
      </c>
      <c r="O13" s="2" t="s">
        <v>22</v>
      </c>
    </row>
    <row r="14" spans="1:15" ht="15.6">
      <c r="A14" s="35" t="s">
        <v>16</v>
      </c>
      <c r="B14" s="35" t="s">
        <v>17</v>
      </c>
      <c r="C14" s="26" t="s">
        <v>63</v>
      </c>
      <c r="D14" s="26" t="s">
        <v>37</v>
      </c>
      <c r="E14" s="27"/>
      <c r="F14" s="28">
        <v>0</v>
      </c>
      <c r="G14" s="28">
        <v>2.25</v>
      </c>
      <c r="H14" s="29">
        <v>2.25</v>
      </c>
      <c r="I14" s="29">
        <v>10.51</v>
      </c>
      <c r="J14" s="30"/>
      <c r="K14" s="31">
        <v>244</v>
      </c>
      <c r="L14" s="32">
        <v>9.0277777777778012E-3</v>
      </c>
      <c r="M14" s="27"/>
      <c r="N14" s="43">
        <v>562</v>
      </c>
      <c r="O14" s="2" t="s">
        <v>22</v>
      </c>
    </row>
    <row r="15" spans="1:15" ht="15.6">
      <c r="A15" s="35" t="s">
        <v>16</v>
      </c>
      <c r="B15" s="35" t="s">
        <v>17</v>
      </c>
      <c r="C15" s="26" t="s">
        <v>63</v>
      </c>
      <c r="D15" s="26" t="s">
        <v>37</v>
      </c>
      <c r="E15" s="27"/>
      <c r="F15" s="28">
        <v>0</v>
      </c>
      <c r="G15" s="28">
        <v>0</v>
      </c>
      <c r="H15" s="29">
        <v>0</v>
      </c>
      <c r="I15" s="29">
        <v>8.49</v>
      </c>
      <c r="J15" s="30"/>
      <c r="K15" s="31">
        <v>232</v>
      </c>
      <c r="L15" s="32">
        <v>9.0277777777777457E-3</v>
      </c>
      <c r="M15" s="27"/>
      <c r="N15" s="43">
        <v>563</v>
      </c>
      <c r="O15" s="2" t="s">
        <v>22</v>
      </c>
    </row>
    <row r="16" spans="1:15" ht="15.6">
      <c r="A16" s="35" t="s">
        <v>16</v>
      </c>
      <c r="B16" s="35" t="s">
        <v>17</v>
      </c>
      <c r="C16" s="26" t="s">
        <v>63</v>
      </c>
      <c r="D16" s="26" t="s">
        <v>37</v>
      </c>
      <c r="E16" s="27"/>
      <c r="F16" s="28">
        <v>0</v>
      </c>
      <c r="G16" s="28">
        <v>0</v>
      </c>
      <c r="H16" s="29">
        <v>0</v>
      </c>
      <c r="I16" s="29">
        <v>10.51</v>
      </c>
      <c r="J16" s="30"/>
      <c r="K16" s="31">
        <v>244</v>
      </c>
      <c r="L16" s="32">
        <v>9.0277777777778012E-3</v>
      </c>
      <c r="M16" s="27"/>
      <c r="N16" s="43">
        <v>564</v>
      </c>
      <c r="O16" s="2" t="s">
        <v>22</v>
      </c>
    </row>
    <row r="17" spans="1:15" ht="15.6">
      <c r="A17" s="35" t="s">
        <v>16</v>
      </c>
      <c r="B17" s="35" t="s">
        <v>17</v>
      </c>
      <c r="C17" s="26" t="s">
        <v>63</v>
      </c>
      <c r="D17" s="26" t="s">
        <v>37</v>
      </c>
      <c r="E17" s="27"/>
      <c r="F17" s="28">
        <v>0</v>
      </c>
      <c r="G17" s="28">
        <v>0</v>
      </c>
      <c r="H17" s="29">
        <v>0</v>
      </c>
      <c r="I17" s="29">
        <v>8.49</v>
      </c>
      <c r="J17" s="30"/>
      <c r="K17" s="31">
        <v>232</v>
      </c>
      <c r="L17" s="32">
        <v>9.0277777777778012E-3</v>
      </c>
      <c r="M17" s="27"/>
      <c r="N17" s="43">
        <v>560</v>
      </c>
      <c r="O17" s="2" t="s">
        <v>22</v>
      </c>
    </row>
    <row r="18" spans="1:15" ht="15.6">
      <c r="A18" s="35" t="s">
        <v>16</v>
      </c>
      <c r="B18" s="35" t="s">
        <v>17</v>
      </c>
      <c r="C18" s="26" t="s">
        <v>63</v>
      </c>
      <c r="D18" s="26" t="s">
        <v>37</v>
      </c>
      <c r="E18" s="27"/>
      <c r="F18" s="28">
        <v>0</v>
      </c>
      <c r="G18" s="28">
        <v>2.25</v>
      </c>
      <c r="H18" s="29">
        <v>2.25</v>
      </c>
      <c r="I18" s="29">
        <v>10.51</v>
      </c>
      <c r="J18" s="30"/>
      <c r="K18" s="31">
        <v>244</v>
      </c>
      <c r="L18" s="32">
        <v>9.0277777777777457E-3</v>
      </c>
      <c r="M18" s="27"/>
      <c r="N18" s="43">
        <v>561</v>
      </c>
      <c r="O18" s="2" t="s">
        <v>22</v>
      </c>
    </row>
    <row r="19" spans="1:15" ht="15.6">
      <c r="A19" s="35" t="s">
        <v>16</v>
      </c>
      <c r="B19" s="35" t="s">
        <v>17</v>
      </c>
      <c r="C19" s="26" t="s">
        <v>63</v>
      </c>
      <c r="D19" s="26" t="s">
        <v>37</v>
      </c>
      <c r="E19" s="27"/>
      <c r="F19" s="28">
        <v>0</v>
      </c>
      <c r="G19" s="28">
        <v>2.25</v>
      </c>
      <c r="H19" s="29">
        <v>2.25</v>
      </c>
      <c r="I19" s="29">
        <v>8.49</v>
      </c>
      <c r="J19" s="30"/>
      <c r="K19" s="31">
        <v>232</v>
      </c>
      <c r="L19" s="32">
        <v>1.6666666666666718E-2</v>
      </c>
      <c r="M19" s="27"/>
      <c r="N19" s="43">
        <v>563</v>
      </c>
      <c r="O19" s="2" t="s">
        <v>22</v>
      </c>
    </row>
    <row r="20" spans="1:15" ht="15.6">
      <c r="A20" s="35" t="s">
        <v>16</v>
      </c>
      <c r="B20" s="35" t="s">
        <v>17</v>
      </c>
      <c r="C20" s="26" t="s">
        <v>63</v>
      </c>
      <c r="D20" s="26" t="s">
        <v>37</v>
      </c>
      <c r="E20" s="27"/>
      <c r="F20" s="28">
        <v>0</v>
      </c>
      <c r="G20" s="28">
        <v>0</v>
      </c>
      <c r="H20" s="29">
        <v>0</v>
      </c>
      <c r="I20" s="29">
        <v>10.51</v>
      </c>
      <c r="J20" s="30"/>
      <c r="K20" s="31">
        <v>244</v>
      </c>
      <c r="L20" s="32">
        <v>9.0277777777777457E-3</v>
      </c>
      <c r="M20" s="27"/>
      <c r="N20" s="43">
        <v>564</v>
      </c>
      <c r="O20" s="2" t="s">
        <v>22</v>
      </c>
    </row>
    <row r="21" spans="1:15" s="1" customFormat="1" ht="15.6">
      <c r="A21" s="44" t="s">
        <v>16</v>
      </c>
      <c r="B21" s="44" t="s">
        <v>17</v>
      </c>
      <c r="C21" s="45" t="s">
        <v>63</v>
      </c>
      <c r="D21" s="45" t="s">
        <v>38</v>
      </c>
      <c r="E21" s="46"/>
      <c r="F21" s="47">
        <v>0</v>
      </c>
      <c r="G21" s="47">
        <v>0</v>
      </c>
      <c r="H21" s="48">
        <v>0</v>
      </c>
      <c r="I21" s="48">
        <v>8.49</v>
      </c>
      <c r="J21" s="49"/>
      <c r="K21" s="50">
        <v>232</v>
      </c>
      <c r="L21" s="51">
        <v>2.1527777777777812E-2</v>
      </c>
      <c r="M21" s="52"/>
      <c r="N21" s="53">
        <v>560</v>
      </c>
      <c r="O21" s="1" t="s">
        <v>22</v>
      </c>
    </row>
    <row r="22" spans="1:15" s="1" customFormat="1" ht="15.6">
      <c r="A22" s="44" t="s">
        <v>16</v>
      </c>
      <c r="B22" s="44" t="s">
        <v>17</v>
      </c>
      <c r="C22" s="45" t="s">
        <v>63</v>
      </c>
      <c r="D22" s="45" t="s">
        <v>38</v>
      </c>
      <c r="E22" s="46"/>
      <c r="F22" s="47">
        <v>0</v>
      </c>
      <c r="G22" s="47">
        <v>0</v>
      </c>
      <c r="H22" s="48">
        <v>0</v>
      </c>
      <c r="I22" s="48">
        <v>10.51</v>
      </c>
      <c r="J22" s="49"/>
      <c r="K22" s="50">
        <v>244</v>
      </c>
      <c r="L22" s="51">
        <v>2.5694444444444353E-2</v>
      </c>
      <c r="M22" s="52"/>
      <c r="N22" s="53">
        <v>564</v>
      </c>
      <c r="O22" s="1" t="s">
        <v>22</v>
      </c>
    </row>
    <row r="23" spans="1:15" s="1" customFormat="1" ht="15.6">
      <c r="A23" s="44" t="s">
        <v>16</v>
      </c>
      <c r="B23" s="44" t="s">
        <v>17</v>
      </c>
      <c r="C23" s="45" t="s">
        <v>63</v>
      </c>
      <c r="D23" s="45" t="s">
        <v>38</v>
      </c>
      <c r="E23" s="46"/>
      <c r="F23" s="47">
        <v>0</v>
      </c>
      <c r="G23" s="47">
        <v>0</v>
      </c>
      <c r="H23" s="48">
        <v>0</v>
      </c>
      <c r="I23" s="48">
        <v>8.49</v>
      </c>
      <c r="J23" s="49"/>
      <c r="K23" s="50">
        <v>232</v>
      </c>
      <c r="L23" s="51">
        <v>1.1805555555555625E-2</v>
      </c>
      <c r="M23" s="52"/>
      <c r="N23" s="53">
        <v>562</v>
      </c>
      <c r="O23" s="1" t="s">
        <v>22</v>
      </c>
    </row>
    <row r="24" spans="1:15" s="1" customFormat="1" ht="15.6">
      <c r="A24" s="44" t="s">
        <v>16</v>
      </c>
      <c r="B24" s="44" t="s">
        <v>17</v>
      </c>
      <c r="C24" s="45" t="s">
        <v>63</v>
      </c>
      <c r="D24" s="45" t="s">
        <v>38</v>
      </c>
      <c r="E24" s="46"/>
      <c r="F24" s="47">
        <v>0</v>
      </c>
      <c r="G24" s="47">
        <v>0</v>
      </c>
      <c r="H24" s="48">
        <v>0</v>
      </c>
      <c r="I24" s="48">
        <v>10.51</v>
      </c>
      <c r="J24" s="49"/>
      <c r="K24" s="50">
        <v>244</v>
      </c>
      <c r="L24" s="51">
        <v>6.2499999999998668E-3</v>
      </c>
      <c r="M24" s="52"/>
      <c r="N24" s="53">
        <v>560</v>
      </c>
      <c r="O24" s="1" t="s">
        <v>22</v>
      </c>
    </row>
    <row r="25" spans="1:15" s="1" customFormat="1" ht="15.6">
      <c r="A25" s="44" t="s">
        <v>16</v>
      </c>
      <c r="B25" s="44" t="s">
        <v>17</v>
      </c>
      <c r="C25" s="45" t="s">
        <v>63</v>
      </c>
      <c r="D25" s="45" t="s">
        <v>38</v>
      </c>
      <c r="E25" s="46"/>
      <c r="F25" s="47">
        <v>0</v>
      </c>
      <c r="G25" s="47">
        <v>0</v>
      </c>
      <c r="H25" s="48">
        <v>0</v>
      </c>
      <c r="I25" s="48">
        <v>8.49</v>
      </c>
      <c r="J25" s="49"/>
      <c r="K25" s="50">
        <v>232</v>
      </c>
      <c r="L25" s="51">
        <v>1.1805555555555625E-2</v>
      </c>
      <c r="M25" s="52"/>
      <c r="N25" s="53">
        <v>561</v>
      </c>
      <c r="O25" s="1" t="s">
        <v>22</v>
      </c>
    </row>
    <row r="26" spans="1:15" s="1" customFormat="1" ht="15.6">
      <c r="A26" s="44" t="s">
        <v>16</v>
      </c>
      <c r="B26" s="44" t="s">
        <v>17</v>
      </c>
      <c r="C26" s="45" t="s">
        <v>63</v>
      </c>
      <c r="D26" s="45" t="s">
        <v>38</v>
      </c>
      <c r="E26" s="46"/>
      <c r="F26" s="47">
        <v>0</v>
      </c>
      <c r="G26" s="47">
        <v>0</v>
      </c>
      <c r="H26" s="48">
        <v>0</v>
      </c>
      <c r="I26" s="48">
        <v>10.51</v>
      </c>
      <c r="J26" s="49"/>
      <c r="K26" s="50">
        <v>244</v>
      </c>
      <c r="L26" s="51">
        <v>6.2499999999999778E-3</v>
      </c>
      <c r="M26" s="52"/>
      <c r="N26" s="53">
        <v>563</v>
      </c>
      <c r="O26" s="1" t="s">
        <v>22</v>
      </c>
    </row>
    <row r="27" spans="1:15" s="1" customFormat="1" ht="15.6">
      <c r="A27" s="44" t="s">
        <v>16</v>
      </c>
      <c r="B27" s="44" t="s">
        <v>17</v>
      </c>
      <c r="C27" s="45" t="s">
        <v>63</v>
      </c>
      <c r="D27" s="45" t="s">
        <v>38</v>
      </c>
      <c r="E27" s="46"/>
      <c r="F27" s="47">
        <v>0</v>
      </c>
      <c r="G27" s="47">
        <v>0</v>
      </c>
      <c r="H27" s="48">
        <v>0</v>
      </c>
      <c r="I27" s="48">
        <v>8.49</v>
      </c>
      <c r="J27" s="49"/>
      <c r="K27" s="50">
        <v>232</v>
      </c>
      <c r="L27" s="51">
        <v>1.1805555555555625E-2</v>
      </c>
      <c r="M27" s="52"/>
      <c r="N27" s="53">
        <v>564</v>
      </c>
      <c r="O27" s="1" t="s">
        <v>22</v>
      </c>
    </row>
    <row r="28" spans="1:15" s="1" customFormat="1" ht="15.6">
      <c r="A28" s="44" t="s">
        <v>16</v>
      </c>
      <c r="B28" s="44" t="s">
        <v>17</v>
      </c>
      <c r="C28" s="45" t="s">
        <v>63</v>
      </c>
      <c r="D28" s="45" t="s">
        <v>38</v>
      </c>
      <c r="E28" s="46"/>
      <c r="F28" s="47">
        <v>0</v>
      </c>
      <c r="G28" s="47">
        <v>0</v>
      </c>
      <c r="H28" s="48">
        <v>0</v>
      </c>
      <c r="I28" s="48">
        <v>10.51</v>
      </c>
      <c r="J28" s="49"/>
      <c r="K28" s="50">
        <v>244</v>
      </c>
      <c r="L28" s="51">
        <v>6.2499999999999778E-3</v>
      </c>
      <c r="M28" s="52"/>
      <c r="N28" s="53">
        <v>562</v>
      </c>
      <c r="O28" s="1" t="s">
        <v>22</v>
      </c>
    </row>
    <row r="29" spans="1:15" s="1" customFormat="1" ht="15.6">
      <c r="A29" s="44" t="s">
        <v>16</v>
      </c>
      <c r="B29" s="44" t="s">
        <v>17</v>
      </c>
      <c r="C29" s="45" t="s">
        <v>63</v>
      </c>
      <c r="D29" s="45" t="s">
        <v>38</v>
      </c>
      <c r="E29" s="46"/>
      <c r="F29" s="47">
        <v>0</v>
      </c>
      <c r="G29" s="47">
        <v>0</v>
      </c>
      <c r="H29" s="48">
        <v>0</v>
      </c>
      <c r="I29" s="48">
        <v>8.49</v>
      </c>
      <c r="J29" s="49"/>
      <c r="K29" s="50">
        <v>232</v>
      </c>
      <c r="L29" s="51">
        <v>1.1805555555555625E-2</v>
      </c>
      <c r="M29" s="52"/>
      <c r="N29" s="53">
        <v>560</v>
      </c>
      <c r="O29" s="1" t="s">
        <v>22</v>
      </c>
    </row>
    <row r="30" spans="1:15" s="1" customFormat="1" ht="15.6">
      <c r="A30" s="44" t="s">
        <v>16</v>
      </c>
      <c r="B30" s="44" t="s">
        <v>17</v>
      </c>
      <c r="C30" s="45" t="s">
        <v>63</v>
      </c>
      <c r="D30" s="45" t="s">
        <v>38</v>
      </c>
      <c r="E30" s="46"/>
      <c r="F30" s="47">
        <v>0</v>
      </c>
      <c r="G30" s="47">
        <v>0</v>
      </c>
      <c r="H30" s="48">
        <v>0</v>
      </c>
      <c r="I30" s="48">
        <v>10.51</v>
      </c>
      <c r="J30" s="49"/>
      <c r="K30" s="50">
        <v>244</v>
      </c>
      <c r="L30" s="51">
        <v>6.2499999999998668E-3</v>
      </c>
      <c r="M30" s="52"/>
      <c r="N30" s="53">
        <v>561</v>
      </c>
      <c r="O30" s="1" t="s">
        <v>22</v>
      </c>
    </row>
    <row r="31" spans="1:15" s="1" customFormat="1" ht="15.6">
      <c r="A31" s="44" t="s">
        <v>16</v>
      </c>
      <c r="B31" s="44" t="s">
        <v>17</v>
      </c>
      <c r="C31" s="45" t="s">
        <v>63</v>
      </c>
      <c r="D31" s="45" t="s">
        <v>38</v>
      </c>
      <c r="E31" s="46"/>
      <c r="F31" s="47">
        <v>0</v>
      </c>
      <c r="G31" s="47">
        <v>2.25</v>
      </c>
      <c r="H31" s="48">
        <v>2.25</v>
      </c>
      <c r="I31" s="48">
        <v>8.49</v>
      </c>
      <c r="J31" s="49"/>
      <c r="K31" s="50">
        <v>232</v>
      </c>
      <c r="L31" s="51">
        <v>1.1805555555555625E-2</v>
      </c>
      <c r="M31" s="52"/>
      <c r="N31" s="53">
        <v>563</v>
      </c>
      <c r="O31" s="1" t="s">
        <v>22</v>
      </c>
    </row>
    <row r="32" spans="1:15">
      <c r="A32" s="54" t="s">
        <v>16</v>
      </c>
      <c r="B32" s="54" t="s">
        <v>17</v>
      </c>
      <c r="C32" s="45" t="s">
        <v>63</v>
      </c>
      <c r="D32" s="45" t="s">
        <v>38</v>
      </c>
      <c r="E32" s="46"/>
      <c r="F32" s="47">
        <v>0</v>
      </c>
      <c r="G32" s="47">
        <v>0</v>
      </c>
      <c r="H32" s="48">
        <v>0</v>
      </c>
      <c r="I32" s="48">
        <v>10.51</v>
      </c>
      <c r="J32" s="49"/>
      <c r="K32" s="44">
        <v>244</v>
      </c>
      <c r="L32" s="51">
        <v>6.2499999999999778E-3</v>
      </c>
      <c r="M32" s="46"/>
      <c r="N32" s="55">
        <v>564</v>
      </c>
      <c r="O32" s="1" t="s">
        <v>22</v>
      </c>
    </row>
    <row r="33" spans="1:15">
      <c r="A33" s="56" t="s">
        <v>16</v>
      </c>
      <c r="B33" s="56" t="s">
        <v>17</v>
      </c>
      <c r="C33" s="57" t="s">
        <v>66</v>
      </c>
      <c r="D33" s="57" t="s">
        <v>38</v>
      </c>
      <c r="E33" s="58"/>
      <c r="F33" s="59">
        <v>0</v>
      </c>
      <c r="G33" s="59">
        <v>0</v>
      </c>
      <c r="H33" s="59">
        <v>0</v>
      </c>
      <c r="I33" s="59">
        <v>10.64</v>
      </c>
      <c r="J33" s="60"/>
      <c r="K33" s="56">
        <v>244</v>
      </c>
      <c r="L33" s="61">
        <v>2.2222222222222143E-2</v>
      </c>
      <c r="M33" s="58"/>
      <c r="N33" s="62">
        <v>564</v>
      </c>
      <c r="O33" s="17" t="s">
        <v>3</v>
      </c>
    </row>
    <row r="34" spans="1:15">
      <c r="A34" s="56" t="s">
        <v>16</v>
      </c>
      <c r="B34" s="56" t="s">
        <v>17</v>
      </c>
      <c r="C34" s="57" t="s">
        <v>66</v>
      </c>
      <c r="D34" s="57" t="s">
        <v>38</v>
      </c>
      <c r="E34" s="58"/>
      <c r="F34" s="59">
        <v>2.67</v>
      </c>
      <c r="G34" s="59">
        <v>0</v>
      </c>
      <c r="H34" s="59">
        <v>2.67</v>
      </c>
      <c r="I34" s="59">
        <v>8.59</v>
      </c>
      <c r="J34" s="60"/>
      <c r="K34" s="56">
        <v>232</v>
      </c>
      <c r="L34" s="61">
        <v>1.1111111111111183E-2</v>
      </c>
      <c r="M34" s="58"/>
      <c r="N34" s="62">
        <v>562</v>
      </c>
      <c r="O34" s="17" t="s">
        <v>3</v>
      </c>
    </row>
    <row r="35" spans="1:15">
      <c r="A35" s="56" t="s">
        <v>16</v>
      </c>
      <c r="B35" s="56" t="s">
        <v>17</v>
      </c>
      <c r="C35" s="57" t="s">
        <v>66</v>
      </c>
      <c r="D35" s="57" t="s">
        <v>38</v>
      </c>
      <c r="E35" s="58"/>
      <c r="F35" s="59">
        <v>0</v>
      </c>
      <c r="G35" s="59">
        <v>0</v>
      </c>
      <c r="H35" s="59">
        <v>0</v>
      </c>
      <c r="I35" s="59">
        <v>10.64</v>
      </c>
      <c r="J35" s="60"/>
      <c r="K35" s="56">
        <v>244</v>
      </c>
      <c r="L35" s="61">
        <v>9.0277777777777457E-3</v>
      </c>
      <c r="M35" s="58"/>
      <c r="N35" s="62">
        <v>560</v>
      </c>
      <c r="O35" s="23" t="s">
        <v>3</v>
      </c>
    </row>
    <row r="36" spans="1:15">
      <c r="A36" s="56" t="s">
        <v>16</v>
      </c>
      <c r="B36" s="56" t="s">
        <v>17</v>
      </c>
      <c r="C36" s="57" t="s">
        <v>66</v>
      </c>
      <c r="D36" s="57" t="s">
        <v>38</v>
      </c>
      <c r="E36" s="58"/>
      <c r="F36" s="59">
        <v>2.67</v>
      </c>
      <c r="G36" s="59">
        <v>0</v>
      </c>
      <c r="H36" s="59">
        <v>2.67</v>
      </c>
      <c r="I36" s="59">
        <v>8.59</v>
      </c>
      <c r="J36" s="60"/>
      <c r="K36" s="56">
        <v>232</v>
      </c>
      <c r="L36" s="61">
        <v>9.0277777777778567E-3</v>
      </c>
      <c r="M36" s="58"/>
      <c r="N36" s="62">
        <v>561</v>
      </c>
      <c r="O36" s="24" t="s">
        <v>3</v>
      </c>
    </row>
    <row r="37" spans="1:15">
      <c r="A37" s="56" t="s">
        <v>16</v>
      </c>
      <c r="B37" s="56" t="s">
        <v>17</v>
      </c>
      <c r="C37" s="57" t="s">
        <v>66</v>
      </c>
      <c r="D37" s="57" t="s">
        <v>38</v>
      </c>
      <c r="E37" s="58"/>
      <c r="F37" s="59">
        <v>2.67</v>
      </c>
      <c r="G37" s="59">
        <v>0</v>
      </c>
      <c r="H37" s="59">
        <v>2.67</v>
      </c>
      <c r="I37" s="59">
        <v>10.64</v>
      </c>
      <c r="J37" s="60"/>
      <c r="K37" s="56">
        <v>244</v>
      </c>
      <c r="L37" s="61">
        <v>9.0277777777777457E-3</v>
      </c>
      <c r="M37" s="58"/>
      <c r="N37" s="62">
        <v>563</v>
      </c>
      <c r="O37" s="24" t="s">
        <v>3</v>
      </c>
    </row>
    <row r="38" spans="1:15">
      <c r="A38" s="56" t="s">
        <v>16</v>
      </c>
      <c r="B38" s="56" t="s">
        <v>17</v>
      </c>
      <c r="C38" s="57" t="s">
        <v>66</v>
      </c>
      <c r="D38" s="57" t="s">
        <v>38</v>
      </c>
      <c r="E38" s="58"/>
      <c r="F38" s="59">
        <v>0</v>
      </c>
      <c r="G38" s="59">
        <v>0</v>
      </c>
      <c r="H38" s="59">
        <v>0</v>
      </c>
      <c r="I38" s="59">
        <v>8.59</v>
      </c>
      <c r="J38" s="60"/>
      <c r="K38" s="56">
        <v>232</v>
      </c>
      <c r="L38" s="61">
        <v>9.0277777777778567E-3</v>
      </c>
      <c r="M38" s="58"/>
      <c r="N38" s="62">
        <v>564</v>
      </c>
      <c r="O38" s="24" t="s">
        <v>3</v>
      </c>
    </row>
    <row r="39" spans="1:15">
      <c r="A39" s="56" t="s">
        <v>16</v>
      </c>
      <c r="B39" s="56" t="s">
        <v>17</v>
      </c>
      <c r="C39" s="57" t="s">
        <v>66</v>
      </c>
      <c r="D39" s="57" t="s">
        <v>38</v>
      </c>
      <c r="E39" s="58"/>
      <c r="F39" s="59">
        <v>0</v>
      </c>
      <c r="G39" s="59">
        <v>0</v>
      </c>
      <c r="H39" s="59">
        <v>0</v>
      </c>
      <c r="I39" s="59">
        <v>10.64</v>
      </c>
      <c r="J39" s="60"/>
      <c r="K39" s="56">
        <v>244</v>
      </c>
      <c r="L39" s="61">
        <v>9.0277777777776347E-3</v>
      </c>
      <c r="M39" s="58"/>
      <c r="N39" s="62">
        <v>562</v>
      </c>
      <c r="O39" s="24" t="s">
        <v>3</v>
      </c>
    </row>
    <row r="40" spans="1:15">
      <c r="A40" s="56" t="s">
        <v>16</v>
      </c>
      <c r="B40" s="56" t="s">
        <v>17</v>
      </c>
      <c r="C40" s="57" t="s">
        <v>66</v>
      </c>
      <c r="D40" s="57" t="s">
        <v>38</v>
      </c>
      <c r="E40" s="58"/>
      <c r="F40" s="59">
        <v>0</v>
      </c>
      <c r="G40" s="59">
        <v>0</v>
      </c>
      <c r="H40" s="59">
        <v>0</v>
      </c>
      <c r="I40" s="59">
        <v>8.59</v>
      </c>
      <c r="J40" s="60"/>
      <c r="K40" s="56">
        <v>232</v>
      </c>
      <c r="L40" s="61">
        <v>9.0277777777777457E-3</v>
      </c>
      <c r="M40" s="58"/>
      <c r="N40" s="62">
        <v>560</v>
      </c>
      <c r="O40" s="24" t="s">
        <v>3</v>
      </c>
    </row>
    <row r="41" spans="1:15">
      <c r="A41" s="56" t="s">
        <v>16</v>
      </c>
      <c r="B41" s="56" t="s">
        <v>17</v>
      </c>
      <c r="C41" s="57" t="s">
        <v>66</v>
      </c>
      <c r="D41" s="57" t="s">
        <v>38</v>
      </c>
      <c r="E41" s="58"/>
      <c r="F41" s="59">
        <v>0</v>
      </c>
      <c r="G41" s="59">
        <v>0</v>
      </c>
      <c r="H41" s="59">
        <v>0</v>
      </c>
      <c r="I41" s="59">
        <v>10.64</v>
      </c>
      <c r="J41" s="60"/>
      <c r="K41" s="56">
        <v>244</v>
      </c>
      <c r="L41" s="61">
        <v>9.0277777777778567E-3</v>
      </c>
      <c r="M41" s="58"/>
      <c r="N41" s="62">
        <v>561</v>
      </c>
      <c r="O41" s="24" t="s">
        <v>3</v>
      </c>
    </row>
    <row r="42" spans="1:15">
      <c r="A42" s="56" t="s">
        <v>16</v>
      </c>
      <c r="B42" s="56" t="s">
        <v>17</v>
      </c>
      <c r="C42" s="57" t="s">
        <v>66</v>
      </c>
      <c r="D42" s="57" t="s">
        <v>38</v>
      </c>
      <c r="E42" s="58"/>
      <c r="F42" s="59">
        <v>0</v>
      </c>
      <c r="G42" s="59">
        <v>0</v>
      </c>
      <c r="H42" s="59">
        <v>0</v>
      </c>
      <c r="I42" s="59">
        <v>8.59</v>
      </c>
      <c r="J42" s="60"/>
      <c r="K42" s="56">
        <v>232</v>
      </c>
      <c r="L42" s="61">
        <v>9.0277777777777457E-3</v>
      </c>
      <c r="M42" s="58"/>
      <c r="N42" s="62">
        <v>563</v>
      </c>
      <c r="O42" s="24" t="s">
        <v>3</v>
      </c>
    </row>
    <row r="43" spans="1:15">
      <c r="A43" s="56" t="s">
        <v>16</v>
      </c>
      <c r="B43" s="56" t="s">
        <v>17</v>
      </c>
      <c r="C43" s="57" t="s">
        <v>66</v>
      </c>
      <c r="D43" s="57" t="s">
        <v>38</v>
      </c>
      <c r="E43" s="58"/>
      <c r="F43" s="59">
        <v>0</v>
      </c>
      <c r="G43" s="59">
        <v>0</v>
      </c>
      <c r="H43" s="59">
        <v>0</v>
      </c>
      <c r="I43" s="59">
        <v>10.64</v>
      </c>
      <c r="J43" s="60"/>
      <c r="K43" s="56">
        <v>244</v>
      </c>
      <c r="L43" s="61">
        <v>9.0277777777778567E-3</v>
      </c>
      <c r="M43" s="58"/>
      <c r="N43" s="62">
        <v>564</v>
      </c>
      <c r="O43" s="24" t="s">
        <v>3</v>
      </c>
    </row>
    <row r="44" spans="1:15">
      <c r="A44" s="56" t="s">
        <v>16</v>
      </c>
      <c r="B44" s="56" t="s">
        <v>17</v>
      </c>
      <c r="C44" s="57" t="s">
        <v>66</v>
      </c>
      <c r="D44" s="57" t="s">
        <v>38</v>
      </c>
      <c r="E44" s="58"/>
      <c r="F44" s="59">
        <v>0</v>
      </c>
      <c r="G44" s="59">
        <v>2.2000000000000002</v>
      </c>
      <c r="H44" s="59">
        <v>2.2000000000000002</v>
      </c>
      <c r="I44" s="59">
        <v>8.59</v>
      </c>
      <c r="J44" s="60"/>
      <c r="K44" s="56">
        <v>232</v>
      </c>
      <c r="L44" s="61">
        <v>9.0277777777776347E-3</v>
      </c>
      <c r="M44" s="58"/>
      <c r="N44" s="62">
        <v>562</v>
      </c>
      <c r="O44" s="24" t="s">
        <v>3</v>
      </c>
    </row>
    <row r="45" spans="1:15">
      <c r="A45" s="56" t="s">
        <v>16</v>
      </c>
      <c r="B45" s="56" t="s">
        <v>17</v>
      </c>
      <c r="C45" s="57" t="s">
        <v>66</v>
      </c>
      <c r="D45" s="57" t="s">
        <v>38</v>
      </c>
      <c r="E45" s="58"/>
      <c r="F45" s="59">
        <v>0</v>
      </c>
      <c r="G45" s="59">
        <v>2.2000000000000002</v>
      </c>
      <c r="H45" s="59">
        <v>2.2000000000000002</v>
      </c>
      <c r="I45" s="59">
        <v>10.64</v>
      </c>
      <c r="J45" s="60"/>
      <c r="K45" s="56">
        <v>244</v>
      </c>
      <c r="L45" s="61">
        <v>9.0277777777778567E-3</v>
      </c>
      <c r="M45" s="58"/>
      <c r="N45" s="62">
        <v>560</v>
      </c>
      <c r="O45" s="24" t="s">
        <v>3</v>
      </c>
    </row>
    <row r="46" spans="1:15">
      <c r="A46" s="20" t="s">
        <v>16</v>
      </c>
      <c r="B46" s="20" t="s">
        <v>17</v>
      </c>
      <c r="C46" s="7" t="s">
        <v>66</v>
      </c>
      <c r="D46" s="7" t="s">
        <v>37</v>
      </c>
      <c r="E46" s="3"/>
      <c r="F46" s="11">
        <v>0</v>
      </c>
      <c r="G46" s="11">
        <v>0</v>
      </c>
      <c r="H46" s="13">
        <v>0</v>
      </c>
      <c r="I46" s="13">
        <v>10.64</v>
      </c>
      <c r="J46" s="14"/>
      <c r="K46" s="22">
        <v>244</v>
      </c>
      <c r="L46" s="15"/>
      <c r="M46" s="3"/>
      <c r="N46" s="17">
        <v>560</v>
      </c>
      <c r="O46" s="24" t="s">
        <v>3</v>
      </c>
    </row>
    <row r="47" spans="1:15">
      <c r="A47" s="21" t="s">
        <v>16</v>
      </c>
      <c r="B47" s="21" t="s">
        <v>17</v>
      </c>
      <c r="C47" s="7" t="s">
        <v>66</v>
      </c>
      <c r="D47" s="7" t="s">
        <v>37</v>
      </c>
      <c r="E47" s="3"/>
      <c r="F47" s="11">
        <v>0</v>
      </c>
      <c r="G47" s="11">
        <v>0</v>
      </c>
      <c r="H47" s="13">
        <v>0</v>
      </c>
      <c r="I47" s="13">
        <v>8.59</v>
      </c>
      <c r="J47" s="14"/>
      <c r="K47" s="22">
        <v>232</v>
      </c>
      <c r="L47" s="15">
        <v>9.0277777777777735E-3</v>
      </c>
      <c r="M47" s="3"/>
      <c r="N47" s="17">
        <v>561</v>
      </c>
      <c r="O47" s="24" t="s">
        <v>3</v>
      </c>
    </row>
    <row r="48" spans="1:15">
      <c r="A48" s="22" t="s">
        <v>16</v>
      </c>
      <c r="B48" s="22" t="s">
        <v>17</v>
      </c>
      <c r="C48" s="7" t="s">
        <v>66</v>
      </c>
      <c r="D48" s="7" t="s">
        <v>37</v>
      </c>
      <c r="E48" s="3"/>
      <c r="F48" s="11">
        <v>0</v>
      </c>
      <c r="G48" s="11">
        <v>0</v>
      </c>
      <c r="H48" s="13">
        <v>0</v>
      </c>
      <c r="I48" s="13">
        <v>10.64</v>
      </c>
      <c r="J48" s="14"/>
      <c r="K48" s="22">
        <v>244</v>
      </c>
      <c r="L48" s="15">
        <v>9.0277777777777735E-3</v>
      </c>
      <c r="M48" s="3"/>
      <c r="N48" s="17">
        <v>562</v>
      </c>
      <c r="O48" s="24" t="s">
        <v>3</v>
      </c>
    </row>
    <row r="49" spans="1:15">
      <c r="A49" s="63" t="s">
        <v>16</v>
      </c>
      <c r="B49" s="64" t="s">
        <v>32</v>
      </c>
      <c r="C49" s="7" t="s">
        <v>66</v>
      </c>
      <c r="D49" s="7" t="s">
        <v>37</v>
      </c>
      <c r="E49" s="3"/>
      <c r="F49" s="65">
        <v>0</v>
      </c>
      <c r="G49" s="65">
        <v>0</v>
      </c>
      <c r="H49" s="65">
        <v>0</v>
      </c>
      <c r="I49" s="65">
        <v>8.59</v>
      </c>
      <c r="J49" s="14"/>
      <c r="K49" s="22">
        <v>232</v>
      </c>
      <c r="L49" s="15">
        <v>9.0277777777778012E-3</v>
      </c>
      <c r="M49" s="3"/>
      <c r="N49" s="18">
        <v>563</v>
      </c>
      <c r="O49" s="24" t="s">
        <v>3</v>
      </c>
    </row>
    <row r="50" spans="1:15">
      <c r="A50" s="22" t="s">
        <v>16</v>
      </c>
      <c r="B50" s="22" t="s">
        <v>17</v>
      </c>
      <c r="C50" s="7" t="s">
        <v>66</v>
      </c>
      <c r="D50" s="7" t="s">
        <v>37</v>
      </c>
      <c r="E50" s="3"/>
      <c r="F50" s="11">
        <v>0</v>
      </c>
      <c r="G50" s="11">
        <v>0</v>
      </c>
      <c r="H50" s="13">
        <v>0</v>
      </c>
      <c r="I50" s="13">
        <v>10.64</v>
      </c>
      <c r="J50" s="14"/>
      <c r="K50" s="22">
        <v>244</v>
      </c>
      <c r="L50" s="15">
        <v>9.0277777777777735E-3</v>
      </c>
      <c r="M50" s="3"/>
      <c r="N50" s="19">
        <v>564</v>
      </c>
      <c r="O50" s="24" t="s">
        <v>3</v>
      </c>
    </row>
    <row r="51" spans="1:15">
      <c r="A51" s="22" t="s">
        <v>16</v>
      </c>
      <c r="B51" s="22" t="s">
        <v>17</v>
      </c>
      <c r="C51" s="7" t="s">
        <v>66</v>
      </c>
      <c r="D51" s="7" t="s">
        <v>37</v>
      </c>
      <c r="E51" s="3"/>
      <c r="F51" s="11">
        <v>0</v>
      </c>
      <c r="G51" s="11">
        <v>0</v>
      </c>
      <c r="H51" s="13">
        <v>0</v>
      </c>
      <c r="I51" s="13">
        <v>8.59</v>
      </c>
      <c r="J51" s="14"/>
      <c r="K51" s="22">
        <v>232</v>
      </c>
      <c r="L51" s="15">
        <v>9.0277777777777457E-3</v>
      </c>
      <c r="M51" s="3"/>
      <c r="N51" s="19">
        <v>560</v>
      </c>
      <c r="O51" s="24" t="s">
        <v>3</v>
      </c>
    </row>
    <row r="52" spans="1:15">
      <c r="A52" s="22" t="s">
        <v>16</v>
      </c>
      <c r="B52" s="22" t="s">
        <v>17</v>
      </c>
      <c r="C52" s="7" t="s">
        <v>66</v>
      </c>
      <c r="D52" s="7" t="s">
        <v>37</v>
      </c>
      <c r="E52" s="3"/>
      <c r="F52" s="11">
        <v>0</v>
      </c>
      <c r="G52" s="11">
        <v>0</v>
      </c>
      <c r="H52" s="13">
        <v>0</v>
      </c>
      <c r="I52" s="13">
        <v>10.64</v>
      </c>
      <c r="J52" s="14"/>
      <c r="K52" s="22">
        <v>244</v>
      </c>
      <c r="L52" s="15">
        <v>9.0277777777778012E-3</v>
      </c>
      <c r="M52" s="3"/>
      <c r="N52" s="19">
        <v>561</v>
      </c>
      <c r="O52" s="24" t="s">
        <v>3</v>
      </c>
    </row>
    <row r="53" spans="1:15">
      <c r="A53" s="22" t="s">
        <v>16</v>
      </c>
      <c r="B53" s="22" t="s">
        <v>17</v>
      </c>
      <c r="C53" s="7" t="s">
        <v>66</v>
      </c>
      <c r="D53" s="7" t="s">
        <v>37</v>
      </c>
      <c r="E53" s="3"/>
      <c r="F53" s="11">
        <v>0</v>
      </c>
      <c r="G53" s="11">
        <v>0</v>
      </c>
      <c r="H53" s="13">
        <v>0</v>
      </c>
      <c r="I53" s="13">
        <v>8.59</v>
      </c>
      <c r="J53" s="14"/>
      <c r="K53" s="22">
        <v>232</v>
      </c>
      <c r="L53" s="15">
        <v>9.0277777777777457E-3</v>
      </c>
      <c r="M53" s="3"/>
      <c r="N53" s="19">
        <v>562</v>
      </c>
      <c r="O53" s="24" t="s">
        <v>3</v>
      </c>
    </row>
    <row r="54" spans="1:15">
      <c r="A54" s="22" t="s">
        <v>16</v>
      </c>
      <c r="B54" s="22" t="s">
        <v>17</v>
      </c>
      <c r="C54" s="7" t="s">
        <v>66</v>
      </c>
      <c r="D54" s="7" t="s">
        <v>37</v>
      </c>
      <c r="E54" s="3"/>
      <c r="F54" s="11">
        <v>0</v>
      </c>
      <c r="G54" s="11">
        <v>0</v>
      </c>
      <c r="H54" s="13">
        <v>0</v>
      </c>
      <c r="I54" s="13">
        <v>10.64</v>
      </c>
      <c r="J54" s="14"/>
      <c r="K54" s="22">
        <v>244</v>
      </c>
      <c r="L54" s="15">
        <v>9.0277777777778012E-3</v>
      </c>
      <c r="M54" s="3"/>
      <c r="N54" s="19">
        <v>563</v>
      </c>
      <c r="O54" s="24" t="s">
        <v>3</v>
      </c>
    </row>
    <row r="55" spans="1:15">
      <c r="A55" s="22" t="s">
        <v>16</v>
      </c>
      <c r="B55" s="22" t="s">
        <v>17</v>
      </c>
      <c r="C55" s="7" t="s">
        <v>66</v>
      </c>
      <c r="D55" s="7" t="s">
        <v>37</v>
      </c>
      <c r="E55" s="3"/>
      <c r="F55" s="11">
        <v>0</v>
      </c>
      <c r="G55" s="11">
        <v>0</v>
      </c>
      <c r="H55" s="13">
        <v>0</v>
      </c>
      <c r="I55" s="13">
        <v>8.59</v>
      </c>
      <c r="J55" s="14"/>
      <c r="K55" s="22">
        <v>232</v>
      </c>
      <c r="L55" s="15">
        <v>9.0277777777778012E-3</v>
      </c>
      <c r="M55" s="3"/>
      <c r="N55" s="19">
        <v>564</v>
      </c>
      <c r="O55" s="24" t="s">
        <v>3</v>
      </c>
    </row>
    <row r="56" spans="1:15">
      <c r="A56" s="22" t="s">
        <v>16</v>
      </c>
      <c r="B56" s="22" t="s">
        <v>17</v>
      </c>
      <c r="C56" s="7" t="s">
        <v>66</v>
      </c>
      <c r="D56" s="7" t="s">
        <v>37</v>
      </c>
      <c r="E56" s="3"/>
      <c r="F56" s="11">
        <v>0</v>
      </c>
      <c r="G56" s="11">
        <v>0</v>
      </c>
      <c r="H56" s="13">
        <v>0</v>
      </c>
      <c r="I56" s="13">
        <v>10.64</v>
      </c>
      <c r="J56" s="14"/>
      <c r="K56" s="22">
        <v>244</v>
      </c>
      <c r="L56" s="15">
        <v>9.0277777777777457E-3</v>
      </c>
      <c r="M56" s="3"/>
      <c r="N56" s="19">
        <v>560</v>
      </c>
      <c r="O56" s="24" t="s">
        <v>3</v>
      </c>
    </row>
    <row r="57" spans="1:15">
      <c r="A57" s="22" t="s">
        <v>16</v>
      </c>
      <c r="B57" s="22" t="s">
        <v>17</v>
      </c>
      <c r="C57" s="7" t="s">
        <v>66</v>
      </c>
      <c r="D57" s="7" t="s">
        <v>37</v>
      </c>
      <c r="E57" s="3"/>
      <c r="F57" s="11">
        <v>0</v>
      </c>
      <c r="G57" s="11">
        <v>0</v>
      </c>
      <c r="H57" s="13">
        <v>0</v>
      </c>
      <c r="I57" s="13">
        <v>8.59</v>
      </c>
      <c r="J57" s="14"/>
      <c r="K57" s="22">
        <v>232</v>
      </c>
      <c r="L57" s="15">
        <v>9.0277777777778012E-3</v>
      </c>
      <c r="M57" s="3"/>
      <c r="N57" s="19">
        <v>561</v>
      </c>
      <c r="O57" s="24" t="s">
        <v>3</v>
      </c>
    </row>
    <row r="58" spans="1:15">
      <c r="A58" s="22" t="s">
        <v>16</v>
      </c>
      <c r="B58" s="22" t="s">
        <v>17</v>
      </c>
      <c r="C58" s="7" t="s">
        <v>66</v>
      </c>
      <c r="D58" s="7" t="s">
        <v>37</v>
      </c>
      <c r="E58" s="3"/>
      <c r="F58" s="11">
        <v>0</v>
      </c>
      <c r="G58" s="11">
        <v>0</v>
      </c>
      <c r="H58" s="13">
        <v>0</v>
      </c>
      <c r="I58" s="13">
        <v>10.64</v>
      </c>
      <c r="J58" s="14"/>
      <c r="K58" s="22">
        <v>244</v>
      </c>
      <c r="L58" s="15">
        <v>1.6666666666666663E-2</v>
      </c>
      <c r="M58" s="3"/>
      <c r="N58" s="19">
        <v>563</v>
      </c>
      <c r="O58" s="24" t="s">
        <v>3</v>
      </c>
    </row>
    <row r="59" spans="1:15">
      <c r="A59" s="22" t="s">
        <v>16</v>
      </c>
      <c r="B59" s="22" t="s">
        <v>17</v>
      </c>
      <c r="C59" s="7" t="s">
        <v>66</v>
      </c>
      <c r="D59" s="7" t="s">
        <v>37</v>
      </c>
      <c r="E59" s="3"/>
      <c r="F59" s="11">
        <v>0</v>
      </c>
      <c r="G59" s="11">
        <v>0</v>
      </c>
      <c r="H59" s="13">
        <v>0</v>
      </c>
      <c r="I59" s="13">
        <v>8.59</v>
      </c>
      <c r="J59" s="14"/>
      <c r="K59" s="22">
        <v>232</v>
      </c>
      <c r="L59" s="15">
        <v>1.1111111111111127E-2</v>
      </c>
      <c r="M59" s="3"/>
      <c r="N59" s="19">
        <v>564</v>
      </c>
      <c r="O59" s="24" t="s">
        <v>3</v>
      </c>
    </row>
    <row r="60" spans="1:15">
      <c r="A60" s="22" t="s">
        <v>16</v>
      </c>
      <c r="B60" s="22" t="s">
        <v>17</v>
      </c>
      <c r="C60" s="7" t="s">
        <v>66</v>
      </c>
      <c r="D60" s="7" t="s">
        <v>37</v>
      </c>
      <c r="E60" s="3"/>
      <c r="F60" s="11">
        <v>0</v>
      </c>
      <c r="G60" s="11">
        <v>0</v>
      </c>
      <c r="H60" s="13">
        <v>0</v>
      </c>
      <c r="I60" s="13">
        <v>10.64</v>
      </c>
      <c r="J60" s="14"/>
      <c r="K60" s="22">
        <v>244</v>
      </c>
      <c r="L60" s="15">
        <v>8.3333333333333037E-3</v>
      </c>
      <c r="M60" s="3"/>
      <c r="N60" s="19">
        <v>560</v>
      </c>
      <c r="O60" s="2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831317-8233-4454-ABE5-A951925673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E7502-062F-44D0-B5C5-07A31D84D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A6F6D9-217D-447B-8FC3-E9967CA6106B}">
  <ds:schemaRefs>
    <ds:schemaRef ds:uri="8f572729-ef1e-46f2-b895-7c99984f1ce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244 (Mo-Fri)</vt:lpstr>
      <vt:lpstr>244 (Sat Sun PH)</vt:lpstr>
      <vt:lpstr>'244 (Mo-Fri)'!Print_Area</vt:lpstr>
      <vt:lpstr>'244 (Sat 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244</dc:title>
  <dc:subject>TIMETABLE MASTER</dc:subject>
  <dc:creator>diva</dc:creator>
  <cp:keywords>TBRT</cp:keywords>
  <dc:description>FINAL</dc:description>
  <cp:lastModifiedBy>Lynne Arendse-Koyana</cp:lastModifiedBy>
  <cp:lastPrinted>2014-08-27T15:34:13Z</cp:lastPrinted>
  <dcterms:created xsi:type="dcterms:W3CDTF">2014-05-30T09:53:03Z</dcterms:created>
  <dcterms:modified xsi:type="dcterms:W3CDTF">2025-04-17T11:11:48Z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