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50426 New timetables Table View Atlantis N2 express (26 April)/Timetables (edited)/"/>
    </mc:Choice>
  </mc:AlternateContent>
  <bookViews>
    <workbookView xWindow="0" yWindow="0" windowWidth="23040" windowHeight="9192" firstSheet="1" activeTab="1"/>
  </bookViews>
  <sheets>
    <sheet name="Input" sheetId="7" state="hidden" r:id="rId1"/>
    <sheet name="234 (Mo-Fri)" sheetId="1" r:id="rId2"/>
    <sheet name="Sheet3" sheetId="10" state="veryHidden" r:id="rId3"/>
    <sheet name="234 (Sat Sun PH)" sheetId="5" r:id="rId4"/>
    <sheet name="Sheet1" sheetId="6" state="hidden" r:id="rId5"/>
    <sheet name="Sheet2" sheetId="9" state="veryHidden" r:id="rId6"/>
  </sheets>
  <definedNames>
    <definedName name="_xlnm._FilterDatabase" localSheetId="0" hidden="1">Input!$B$22:$H$60</definedName>
    <definedName name="_xlnm._FilterDatabase" localSheetId="2" hidden="1">Sheet3!$A$1:$BE$39</definedName>
    <definedName name="_xlnm.Print_Area" localSheetId="1">'234 (Mo-Fri)'!$A$1:$AT$33</definedName>
    <definedName name="_xlnm.Print_Area" localSheetId="3">'234 (Sat Sun PH)'!$A$1:$AF$33</definedName>
  </definedNames>
  <calcPr calcId="162913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7" l="1"/>
  <c r="N19" i="7"/>
  <c r="M19" i="7"/>
  <c r="L19" i="7"/>
  <c r="K19" i="7"/>
  <c r="J19" i="7"/>
  <c r="I19" i="7"/>
  <c r="H19" i="7"/>
  <c r="G19" i="7"/>
  <c r="F19" i="7"/>
  <c r="E19" i="7"/>
  <c r="D19" i="7"/>
  <c r="C19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O17" i="7"/>
  <c r="N17" i="7"/>
  <c r="M17" i="7"/>
  <c r="L17" i="7"/>
  <c r="K17" i="7"/>
  <c r="J17" i="7"/>
  <c r="I17" i="7"/>
  <c r="H17" i="7"/>
  <c r="F17" i="7"/>
  <c r="E17" i="7"/>
  <c r="D17" i="7"/>
  <c r="C17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O13" i="7"/>
  <c r="N13" i="7"/>
  <c r="M13" i="7"/>
  <c r="L13" i="7"/>
  <c r="K13" i="7"/>
  <c r="J13" i="7"/>
  <c r="I13" i="7"/>
  <c r="H13" i="7"/>
  <c r="F13" i="7"/>
  <c r="E13" i="7"/>
  <c r="D13" i="7"/>
  <c r="C13" i="7"/>
  <c r="O12" i="7"/>
  <c r="N12" i="7"/>
  <c r="M12" i="7"/>
  <c r="L12" i="7"/>
  <c r="K12" i="7"/>
  <c r="J12" i="7"/>
  <c r="I12" i="7"/>
  <c r="H12" i="7"/>
  <c r="F12" i="7"/>
  <c r="E12" i="7"/>
  <c r="D12" i="7"/>
  <c r="C12" i="7"/>
  <c r="O11" i="7"/>
  <c r="N11" i="7"/>
  <c r="M11" i="7"/>
  <c r="L11" i="7"/>
  <c r="K11" i="7"/>
  <c r="J11" i="7"/>
  <c r="I11" i="7"/>
  <c r="H11" i="7"/>
  <c r="F11" i="7"/>
  <c r="E11" i="7"/>
  <c r="D11" i="7"/>
  <c r="C11" i="7"/>
  <c r="O10" i="7"/>
  <c r="N10" i="7"/>
  <c r="M10" i="7"/>
  <c r="L10" i="7"/>
  <c r="K10" i="7"/>
  <c r="J10" i="7"/>
  <c r="I10" i="7"/>
  <c r="H10" i="7"/>
  <c r="F10" i="7"/>
  <c r="E10" i="7"/>
  <c r="D10" i="7"/>
  <c r="C10" i="7"/>
  <c r="O9" i="7"/>
  <c r="N9" i="7"/>
  <c r="M9" i="7"/>
  <c r="L9" i="7"/>
  <c r="K9" i="7"/>
  <c r="J9" i="7"/>
  <c r="I9" i="7"/>
  <c r="H9" i="7"/>
  <c r="G9" i="7"/>
  <c r="F9" i="7"/>
  <c r="E9" i="7"/>
  <c r="D9" i="7"/>
  <c r="C9" i="7"/>
  <c r="R19" i="7"/>
  <c r="R18" i="7"/>
  <c r="R16" i="7"/>
  <c r="R15" i="7"/>
  <c r="R14" i="7"/>
  <c r="R93" i="7"/>
  <c r="Q103" i="7"/>
  <c r="Q102" i="7"/>
  <c r="Q101" i="7"/>
  <c r="Q100" i="7"/>
  <c r="Q99" i="7"/>
  <c r="Q98" i="7"/>
  <c r="Q97" i="7"/>
  <c r="Q96" i="7"/>
  <c r="Q95" i="7"/>
  <c r="Q94" i="7"/>
  <c r="Q93" i="7"/>
  <c r="P93" i="7" s="1"/>
  <c r="Q92" i="7"/>
  <c r="Q87" i="7"/>
  <c r="Q78" i="7"/>
  <c r="U63" i="7"/>
  <c r="U77" i="7"/>
  <c r="U91" i="7"/>
  <c r="X103" i="7"/>
  <c r="O103" i="7"/>
  <c r="N103" i="7"/>
  <c r="M103" i="7"/>
  <c r="L103" i="7"/>
  <c r="K103" i="7"/>
  <c r="J103" i="7"/>
  <c r="I103" i="7"/>
  <c r="H103" i="7"/>
  <c r="G103" i="7"/>
  <c r="F103" i="7"/>
  <c r="R103" i="7" s="1"/>
  <c r="E103" i="7"/>
  <c r="D103" i="7"/>
  <c r="C103" i="7"/>
  <c r="B103" i="7"/>
  <c r="X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R102" i="7" s="1"/>
  <c r="B102" i="7"/>
  <c r="B101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R100" i="7" s="1"/>
  <c r="R99" i="7"/>
  <c r="R98" i="7"/>
  <c r="N95" i="7"/>
  <c r="N96" i="7" s="1"/>
  <c r="N97" i="7" s="1"/>
  <c r="N101" i="7" s="1"/>
  <c r="M95" i="7"/>
  <c r="M96" i="7" s="1"/>
  <c r="M97" i="7" s="1"/>
  <c r="M101" i="7" s="1"/>
  <c r="L95" i="7"/>
  <c r="L96" i="7" s="1"/>
  <c r="L97" i="7" s="1"/>
  <c r="L101" i="7" s="1"/>
  <c r="K95" i="7"/>
  <c r="K96" i="7" s="1"/>
  <c r="K97" i="7" s="1"/>
  <c r="K101" i="7" s="1"/>
  <c r="O94" i="7"/>
  <c r="O95" i="7" s="1"/>
  <c r="O96" i="7" s="1"/>
  <c r="O97" i="7" s="1"/>
  <c r="O101" i="7" s="1"/>
  <c r="N94" i="7"/>
  <c r="M94" i="7"/>
  <c r="L94" i="7"/>
  <c r="K94" i="7"/>
  <c r="J94" i="7"/>
  <c r="J95" i="7" s="1"/>
  <c r="J96" i="7" s="1"/>
  <c r="J97" i="7" s="1"/>
  <c r="J101" i="7" s="1"/>
  <c r="I94" i="7"/>
  <c r="I95" i="7" s="1"/>
  <c r="I96" i="7" s="1"/>
  <c r="I97" i="7" s="1"/>
  <c r="I101" i="7" s="1"/>
  <c r="H94" i="7"/>
  <c r="H95" i="7" s="1"/>
  <c r="H96" i="7" s="1"/>
  <c r="H97" i="7" s="1"/>
  <c r="H101" i="7" s="1"/>
  <c r="G94" i="7"/>
  <c r="G95" i="7" s="1"/>
  <c r="G96" i="7" s="1"/>
  <c r="G97" i="7" s="1"/>
  <c r="G101" i="7" s="1"/>
  <c r="F94" i="7"/>
  <c r="F95" i="7" s="1"/>
  <c r="F96" i="7" s="1"/>
  <c r="F97" i="7" s="1"/>
  <c r="F101" i="7" s="1"/>
  <c r="E94" i="7"/>
  <c r="E95" i="7" s="1"/>
  <c r="E96" i="7" s="1"/>
  <c r="E97" i="7" s="1"/>
  <c r="E101" i="7" s="1"/>
  <c r="D94" i="7"/>
  <c r="D95" i="7" s="1"/>
  <c r="D96" i="7" s="1"/>
  <c r="D97" i="7" s="1"/>
  <c r="D101" i="7" s="1"/>
  <c r="C94" i="7"/>
  <c r="C95" i="7" s="1"/>
  <c r="R92" i="7"/>
  <c r="C96" i="7" l="1"/>
  <c r="R95" i="7"/>
  <c r="R94" i="7"/>
  <c r="R96" i="7" l="1"/>
  <c r="C97" i="7"/>
  <c r="C101" i="7" l="1"/>
  <c r="R97" i="7"/>
  <c r="R101" i="7" l="1"/>
  <c r="R65" i="7" l="1"/>
  <c r="R9" i="7" s="1"/>
  <c r="R85" i="7"/>
  <c r="R84" i="7"/>
  <c r="R79" i="7"/>
  <c r="R78" i="7"/>
  <c r="R70" i="7"/>
  <c r="R6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U7" i="7" l="1"/>
  <c r="B3" i="1"/>
  <c r="B2" i="1"/>
  <c r="V83" i="7" l="1"/>
  <c r="V69" i="7"/>
  <c r="W101" i="7" l="1"/>
  <c r="V97" i="7"/>
  <c r="V13" i="7" s="1"/>
  <c r="A39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2" i="10"/>
  <c r="H23" i="7" l="1"/>
  <c r="H48" i="7"/>
  <c r="H24" i="7"/>
  <c r="H44" i="7"/>
  <c r="H49" i="7"/>
  <c r="H46" i="7"/>
  <c r="H57" i="7"/>
  <c r="H59" i="7"/>
  <c r="H50" i="7"/>
  <c r="H52" i="7"/>
  <c r="H55" i="7"/>
  <c r="H43" i="7"/>
  <c r="H45" i="7"/>
  <c r="H47" i="7"/>
  <c r="H58" i="7"/>
  <c r="H60" i="7"/>
  <c r="H51" i="7"/>
  <c r="H53" i="7"/>
  <c r="H56" i="7"/>
  <c r="H54" i="7"/>
  <c r="V101" i="7" l="1"/>
  <c r="X101" i="7" s="1"/>
  <c r="T91" i="7" s="1"/>
  <c r="Y69" i="7"/>
  <c r="Y13" i="7" s="1"/>
  <c r="H89" i="7" l="1"/>
  <c r="G89" i="7"/>
  <c r="F89" i="7"/>
  <c r="E89" i="7"/>
  <c r="D89" i="7"/>
  <c r="C89" i="7"/>
  <c r="H88" i="7"/>
  <c r="G88" i="7"/>
  <c r="F88" i="7"/>
  <c r="E88" i="7"/>
  <c r="D88" i="7"/>
  <c r="C88" i="7"/>
  <c r="B19" i="7" l="1"/>
  <c r="B18" i="7"/>
  <c r="B17" i="7"/>
  <c r="R8" i="7"/>
  <c r="B8" i="7"/>
  <c r="X89" i="7"/>
  <c r="O89" i="7"/>
  <c r="N89" i="7"/>
  <c r="M89" i="7"/>
  <c r="L89" i="7"/>
  <c r="K89" i="7"/>
  <c r="J89" i="7"/>
  <c r="I89" i="7"/>
  <c r="B89" i="7"/>
  <c r="X88" i="7"/>
  <c r="O88" i="7"/>
  <c r="N88" i="7"/>
  <c r="M88" i="7"/>
  <c r="L88" i="7"/>
  <c r="K88" i="7"/>
  <c r="J88" i="7"/>
  <c r="I88" i="7"/>
  <c r="B88" i="7"/>
  <c r="B87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O80" i="7"/>
  <c r="N80" i="7"/>
  <c r="M80" i="7"/>
  <c r="L80" i="7"/>
  <c r="K80" i="7"/>
  <c r="J80" i="7"/>
  <c r="I80" i="7"/>
  <c r="E80" i="7"/>
  <c r="D80" i="7"/>
  <c r="O75" i="7"/>
  <c r="N75" i="7"/>
  <c r="M75" i="7"/>
  <c r="L75" i="7"/>
  <c r="K75" i="7"/>
  <c r="J75" i="7"/>
  <c r="I75" i="7"/>
  <c r="B75" i="7"/>
  <c r="O74" i="7"/>
  <c r="N74" i="7"/>
  <c r="M74" i="7"/>
  <c r="L74" i="7"/>
  <c r="K74" i="7"/>
  <c r="J74" i="7"/>
  <c r="I74" i="7"/>
  <c r="H74" i="7"/>
  <c r="C74" i="7"/>
  <c r="B74" i="7"/>
  <c r="O73" i="7"/>
  <c r="N73" i="7"/>
  <c r="M73" i="7"/>
  <c r="L73" i="7"/>
  <c r="K73" i="7"/>
  <c r="J73" i="7"/>
  <c r="I73" i="7"/>
  <c r="H73" i="7"/>
  <c r="G73" i="7"/>
  <c r="G17" i="7" s="1"/>
  <c r="F73" i="7"/>
  <c r="E73" i="7"/>
  <c r="D73" i="7"/>
  <c r="C73" i="7"/>
  <c r="B73" i="7"/>
  <c r="O72" i="7"/>
  <c r="N72" i="7"/>
  <c r="M72" i="7"/>
  <c r="L72" i="7"/>
  <c r="K72" i="7"/>
  <c r="J72" i="7"/>
  <c r="I72" i="7"/>
  <c r="H71" i="7"/>
  <c r="G71" i="7"/>
  <c r="D71" i="7"/>
  <c r="F71" i="7"/>
  <c r="E71" i="7"/>
  <c r="C71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4" i="7"/>
  <c r="G10" i="7" l="1"/>
  <c r="E81" i="7"/>
  <c r="I81" i="7"/>
  <c r="J81" i="7"/>
  <c r="K81" i="7"/>
  <c r="M81" i="7"/>
  <c r="L81" i="7"/>
  <c r="R88" i="7"/>
  <c r="N81" i="7"/>
  <c r="O81" i="7"/>
  <c r="R89" i="7"/>
  <c r="R71" i="7"/>
  <c r="R73" i="7"/>
  <c r="R17" i="7" s="1"/>
  <c r="R86" i="7"/>
  <c r="R66" i="7"/>
  <c r="R10" i="7" s="1"/>
  <c r="O67" i="7"/>
  <c r="N67" i="7"/>
  <c r="J67" i="7"/>
  <c r="K67" i="7"/>
  <c r="L67" i="7"/>
  <c r="M67" i="7"/>
  <c r="D75" i="7"/>
  <c r="G67" i="7"/>
  <c r="G11" i="7" s="1"/>
  <c r="F67" i="7"/>
  <c r="H67" i="7"/>
  <c r="C67" i="7"/>
  <c r="D67" i="7"/>
  <c r="E67" i="7"/>
  <c r="I67" i="7"/>
  <c r="G72" i="7"/>
  <c r="E72" i="7"/>
  <c r="E75" i="7"/>
  <c r="F72" i="7"/>
  <c r="F75" i="7"/>
  <c r="C75" i="7"/>
  <c r="C72" i="7"/>
  <c r="D74" i="7"/>
  <c r="E74" i="7"/>
  <c r="G75" i="7"/>
  <c r="F80" i="7"/>
  <c r="F74" i="7"/>
  <c r="H75" i="7"/>
  <c r="G80" i="7"/>
  <c r="G74" i="7"/>
  <c r="H80" i="7"/>
  <c r="D72" i="7"/>
  <c r="D81" i="7"/>
  <c r="H72" i="7"/>
  <c r="C80" i="7"/>
  <c r="H81" i="7" l="1"/>
  <c r="M82" i="7"/>
  <c r="O82" i="7"/>
  <c r="N82" i="7"/>
  <c r="I82" i="7"/>
  <c r="K82" i="7"/>
  <c r="J82" i="7"/>
  <c r="D82" i="7"/>
  <c r="L82" i="7"/>
  <c r="E82" i="7"/>
  <c r="R67" i="7"/>
  <c r="R11" i="7" s="1"/>
  <c r="R80" i="7"/>
  <c r="R72" i="7"/>
  <c r="R75" i="7"/>
  <c r="R74" i="7"/>
  <c r="M68" i="7"/>
  <c r="M69" i="7" s="1"/>
  <c r="N68" i="7"/>
  <c r="K68" i="7"/>
  <c r="J68" i="7"/>
  <c r="I68" i="7"/>
  <c r="L68" i="7"/>
  <c r="O68" i="7"/>
  <c r="D68" i="7"/>
  <c r="F68" i="7"/>
  <c r="E68" i="7"/>
  <c r="C68" i="7"/>
  <c r="H68" i="7"/>
  <c r="G68" i="7"/>
  <c r="F81" i="7"/>
  <c r="G81" i="7"/>
  <c r="C81" i="7"/>
  <c r="G12" i="7" l="1"/>
  <c r="Q64" i="7"/>
  <c r="L83" i="7"/>
  <c r="J83" i="7"/>
  <c r="O83" i="7"/>
  <c r="E83" i="7"/>
  <c r="D83" i="7"/>
  <c r="M83" i="7"/>
  <c r="K83" i="7"/>
  <c r="I83" i="7"/>
  <c r="N83" i="7"/>
  <c r="H82" i="7"/>
  <c r="R68" i="7"/>
  <c r="R12" i="7" s="1"/>
  <c r="Q70" i="7"/>
  <c r="R81" i="7"/>
  <c r="N69" i="7"/>
  <c r="K69" i="7"/>
  <c r="H69" i="7"/>
  <c r="J69" i="7"/>
  <c r="E69" i="7"/>
  <c r="O69" i="7"/>
  <c r="L69" i="7"/>
  <c r="I69" i="7"/>
  <c r="G69" i="7"/>
  <c r="C69" i="7"/>
  <c r="F69" i="7"/>
  <c r="D69" i="7"/>
  <c r="F82" i="7"/>
  <c r="G82" i="7"/>
  <c r="C82" i="7"/>
  <c r="G13" i="7" l="1"/>
  <c r="Q69" i="7"/>
  <c r="P70" i="7"/>
  <c r="K87" i="7"/>
  <c r="E87" i="7"/>
  <c r="I87" i="7"/>
  <c r="H83" i="7"/>
  <c r="O87" i="7"/>
  <c r="M87" i="7"/>
  <c r="N87" i="7"/>
  <c r="J87" i="7"/>
  <c r="D87" i="7"/>
  <c r="L87" i="7"/>
  <c r="Q68" i="7"/>
  <c r="P64" i="7"/>
  <c r="Q74" i="7"/>
  <c r="Q65" i="7"/>
  <c r="Q73" i="7"/>
  <c r="Q66" i="7"/>
  <c r="Q75" i="7"/>
  <c r="R69" i="7"/>
  <c r="R13" i="7" s="1"/>
  <c r="Q72" i="7"/>
  <c r="Q71" i="7"/>
  <c r="R82" i="7"/>
  <c r="Q67" i="7"/>
  <c r="F83" i="7"/>
  <c r="C83" i="7"/>
  <c r="G83" i="7"/>
  <c r="P69" i="7" l="1"/>
  <c r="X69" i="7" s="1"/>
  <c r="P68" i="7"/>
  <c r="P71" i="7"/>
  <c r="P72" i="7"/>
  <c r="P75" i="7"/>
  <c r="P73" i="7"/>
  <c r="Q17" i="7"/>
  <c r="P74" i="7"/>
  <c r="P67" i="7"/>
  <c r="P66" i="7"/>
  <c r="P65" i="7"/>
  <c r="P99" i="7"/>
  <c r="X99" i="7" s="1"/>
  <c r="P96" i="7"/>
  <c r="P94" i="7"/>
  <c r="P102" i="7"/>
  <c r="P101" i="7"/>
  <c r="P103" i="7"/>
  <c r="P100" i="7"/>
  <c r="P92" i="7"/>
  <c r="P97" i="7"/>
  <c r="X97" i="7" s="1"/>
  <c r="G87" i="7"/>
  <c r="F87" i="7"/>
  <c r="P98" i="7" s="1"/>
  <c r="X98" i="7" s="1"/>
  <c r="H87" i="7"/>
  <c r="Q85" i="7" s="1"/>
  <c r="Q15" i="7" s="1"/>
  <c r="Q88" i="7"/>
  <c r="Q18" i="7" s="1"/>
  <c r="R83" i="7"/>
  <c r="C87" i="7"/>
  <c r="Q89" i="7" s="1"/>
  <c r="Q19" i="7" s="1"/>
  <c r="P95" i="7" l="1"/>
  <c r="Q80" i="7"/>
  <c r="Q10" i="7" s="1"/>
  <c r="Q83" i="7"/>
  <c r="Q81" i="7"/>
  <c r="Q11" i="7" s="1"/>
  <c r="Q86" i="7"/>
  <c r="Q16" i="7" s="1"/>
  <c r="P78" i="7"/>
  <c r="Q84" i="7"/>
  <c r="Q14" i="7" s="1"/>
  <c r="Q82" i="7"/>
  <c r="Q12" i="7" s="1"/>
  <c r="R87" i="7"/>
  <c r="Q79" i="7"/>
  <c r="Q9" i="7" s="1"/>
  <c r="P85" i="7"/>
  <c r="P15" i="7" s="1"/>
  <c r="P83" i="7" l="1"/>
  <c r="P13" i="7" s="1"/>
  <c r="Q13" i="7"/>
  <c r="P80" i="7"/>
  <c r="P10" i="7" s="1"/>
  <c r="P81" i="7"/>
  <c r="P11" i="7" s="1"/>
  <c r="P82" i="7"/>
  <c r="P12" i="7" s="1"/>
  <c r="P79" i="7"/>
  <c r="P9" i="7" s="1"/>
  <c r="Q8" i="7"/>
  <c r="P8" i="7" s="1"/>
  <c r="P89" i="7"/>
  <c r="P19" i="7" s="1"/>
  <c r="P84" i="7"/>
  <c r="P14" i="7" s="1"/>
  <c r="X85" i="7"/>
  <c r="P88" i="7"/>
  <c r="P18" i="7" s="1"/>
  <c r="P86" i="7"/>
  <c r="P16" i="7" s="1"/>
  <c r="P87" i="7"/>
  <c r="P17" i="7" s="1"/>
  <c r="X83" i="7" l="1"/>
  <c r="X13" i="7" s="1"/>
  <c r="X84" i="7"/>
  <c r="B3" i="5" l="1"/>
  <c r="B2" i="5"/>
  <c r="V73" i="7" l="1"/>
  <c r="W87" i="7" l="1"/>
  <c r="V70" i="7"/>
  <c r="V87" i="7"/>
  <c r="V17" i="7" s="1"/>
  <c r="Y70" i="7"/>
  <c r="Y14" i="7" s="1"/>
  <c r="V14" i="7" l="1"/>
  <c r="V71" i="7"/>
  <c r="V15" i="7" s="1"/>
  <c r="X87" i="7"/>
  <c r="T77" i="7" s="1"/>
  <c r="Y71" i="7"/>
  <c r="Y15" i="7" s="1"/>
  <c r="W73" i="7"/>
  <c r="W17" i="7" s="1"/>
  <c r="X17" i="7" s="1"/>
  <c r="X71" i="7" l="1"/>
  <c r="X15" i="7" s="1"/>
  <c r="X70" i="7"/>
  <c r="X14" i="7" s="1"/>
  <c r="V74" i="7"/>
  <c r="X73" i="7"/>
  <c r="V75" i="7" l="1"/>
  <c r="V19" i="7" s="1"/>
  <c r="V18" i="7"/>
  <c r="W74" i="7"/>
  <c r="W18" i="7" s="1"/>
  <c r="X18" i="7" l="1"/>
  <c r="W75" i="7"/>
  <c r="W19" i="7" s="1"/>
  <c r="X19" i="7" s="1"/>
  <c r="T7" i="7" s="1"/>
  <c r="X74" i="7"/>
  <c r="X75" i="7" l="1"/>
  <c r="T63" i="7" l="1"/>
</calcChain>
</file>

<file path=xl/sharedStrings.xml><?xml version="1.0" encoding="utf-8"?>
<sst xmlns="http://schemas.openxmlformats.org/spreadsheetml/2006/main" count="1257" uniqueCount="88">
  <si>
    <t>VOC</t>
  </si>
  <si>
    <t>Arion</t>
  </si>
  <si>
    <t>Atlantis Depot</t>
  </si>
  <si>
    <t>Atlantis Station</t>
  </si>
  <si>
    <t>Charl Uys North</t>
  </si>
  <si>
    <t>Crown</t>
  </si>
  <si>
    <t>Enon</t>
  </si>
  <si>
    <t>Goedverwacht</t>
  </si>
  <si>
    <t>Montreal</t>
  </si>
  <si>
    <t>Paradise</t>
  </si>
  <si>
    <t>PM Louw</t>
  </si>
  <si>
    <t>Silverstream</t>
  </si>
  <si>
    <t>TBRT</t>
  </si>
  <si>
    <t>KID</t>
  </si>
  <si>
    <t>9m</t>
  </si>
  <si>
    <t>Bus Type</t>
  </si>
  <si>
    <t>Pos km</t>
  </si>
  <si>
    <t>Live km</t>
  </si>
  <si>
    <t>Route No</t>
  </si>
  <si>
    <t>Charel Uys North</t>
  </si>
  <si>
    <t>Tsitsikamma</t>
  </si>
  <si>
    <t>Atlantis Cemetery</t>
  </si>
  <si>
    <t>Atlantis</t>
  </si>
  <si>
    <t>T02</t>
  </si>
  <si>
    <t>12m</t>
  </si>
  <si>
    <t>Pos km (on)</t>
  </si>
  <si>
    <t>Pos km (off)</t>
  </si>
  <si>
    <t>T02a</t>
  </si>
  <si>
    <t>T02aX</t>
  </si>
  <si>
    <t>T02c</t>
  </si>
  <si>
    <t>T02cX</t>
  </si>
  <si>
    <t>T02X</t>
  </si>
  <si>
    <t xml:space="preserve">Sand </t>
  </si>
  <si>
    <t>LINK FROM ROUTE</t>
  </si>
  <si>
    <t>LINK TO ROUTE</t>
  </si>
  <si>
    <t>Moravia</t>
  </si>
  <si>
    <t>Route</t>
  </si>
  <si>
    <t>Route Name</t>
  </si>
  <si>
    <t>Mamre - Atlantis</t>
  </si>
  <si>
    <t>Atlantis Depot to Atlantis (Pos)</t>
  </si>
  <si>
    <t>Atlantis to Atlantis Depot (Pos)</t>
  </si>
  <si>
    <t>DAILY LIVE KMS</t>
  </si>
  <si>
    <t>DAILY POS KMS</t>
  </si>
  <si>
    <t>DAILY TOTAL</t>
  </si>
  <si>
    <t>Mon</t>
  </si>
  <si>
    <t>Tue</t>
  </si>
  <si>
    <t>Wed</t>
  </si>
  <si>
    <t>Thu</t>
  </si>
  <si>
    <t>Fri</t>
  </si>
  <si>
    <t>WKDAY</t>
  </si>
  <si>
    <t>Sat</t>
  </si>
  <si>
    <t>SAT</t>
  </si>
  <si>
    <t>Sun</t>
  </si>
  <si>
    <t>SUN &amp; P/H</t>
  </si>
  <si>
    <t>P/H</t>
  </si>
  <si>
    <t>12m Other</t>
  </si>
  <si>
    <t>DAILY LIVE TRIPS</t>
  </si>
  <si>
    <t>BLOCK</t>
  </si>
  <si>
    <t>Atlantis Depot to Crown (Pos)</t>
  </si>
  <si>
    <t>Atlantis to Crown</t>
  </si>
  <si>
    <t>Crown to Atlantis</t>
  </si>
  <si>
    <t>Crown to Atlantis Depot (Pos)</t>
  </si>
  <si>
    <t>234_12m Kms</t>
  </si>
  <si>
    <t>234 TOTAL</t>
  </si>
  <si>
    <t>Monday to Friday</t>
  </si>
  <si>
    <t>am</t>
  </si>
  <si>
    <t>pm</t>
  </si>
  <si>
    <t>Direction</t>
  </si>
  <si>
    <t>Peak</t>
  </si>
  <si>
    <t xml:space="preserve">Route </t>
  </si>
  <si>
    <t>Timetable effective</t>
  </si>
  <si>
    <t>Depart</t>
  </si>
  <si>
    <t>F</t>
  </si>
  <si>
    <t>Grand Total</t>
  </si>
  <si>
    <t>Count of BLOCK</t>
  </si>
  <si>
    <t>R</t>
  </si>
  <si>
    <t>TT DATE</t>
  </si>
  <si>
    <t>PEAK BUS</t>
  </si>
  <si>
    <t>KILOMETERS</t>
  </si>
  <si>
    <t>LIVE</t>
  </si>
  <si>
    <t>DEPOT</t>
  </si>
  <si>
    <t>TOTAL</t>
  </si>
  <si>
    <t>234_12m (T02)</t>
  </si>
  <si>
    <t/>
  </si>
  <si>
    <t>FILTER BLOCKS</t>
  </si>
  <si>
    <t>Saturday, Sunday &amp; Public Holiday</t>
  </si>
  <si>
    <t>T03</t>
  </si>
  <si>
    <t>234_12m (T03) KID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</si>
</sst>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_ ;_ * \-#,##0_ ;_ * &quot;-&quot;??_ ;_ @_ "/>
    <numFmt numFmtId="168" formatCode="_ * #,##0_ ;_ * \-#,##0_ ;_ * &quot;-&quot;_ ;_ @_ "/>
    <numFmt numFmtId="169" formatCode="_ * #,##0.00_ ;_ * \-#,##0.00_ ;_ * &quot;-&quot;_ ;_ @_ "/>
    <numFmt numFmtId="170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sz val="11"/>
      <name val="Century Gothic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rgb="FFD8D8D8"/>
      </patternFill>
    </fill>
    <fill>
      <gradientFill degree="90">
        <stop position="0">
          <color theme="0"/>
        </stop>
        <stop position="0.5">
          <color rgb="FFFFD03B"/>
        </stop>
        <stop position="1">
          <color theme="0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E8FF"/>
        <bgColor indexed="64"/>
      </patternFill>
    </fill>
    <fill>
      <patternFill patternType="solid">
        <fgColor rgb="FF66E8FF"/>
        <bgColor rgb="FF92CDDC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70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13" fillId="6" borderId="5" applyNumberFormat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0"/>
    <xf numFmtId="0" fontId="22" fillId="0" borderId="0"/>
    <xf numFmtId="0" fontId="23" fillId="0" borderId="0"/>
    <xf numFmtId="16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2" fillId="0" borderId="0"/>
    <xf numFmtId="0" fontId="22" fillId="0" borderId="0"/>
    <xf numFmtId="0" fontId="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4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0" fontId="26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07">
    <xf numFmtId="0" fontId="0" fillId="0" borderId="0" xfId="0"/>
    <xf numFmtId="0" fontId="28" fillId="0" borderId="0" xfId="0" applyFont="1"/>
    <xf numFmtId="0" fontId="28" fillId="0" borderId="0" xfId="0" applyFont="1" applyAlignment="1">
      <alignment vertical="center"/>
    </xf>
    <xf numFmtId="166" fontId="28" fillId="0" borderId="1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4" fillId="0" borderId="0" xfId="0" applyFont="1"/>
    <xf numFmtId="0" fontId="28" fillId="36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/>
    <xf numFmtId="166" fontId="28" fillId="0" borderId="10" xfId="0" applyNumberFormat="1" applyFont="1" applyBorder="1" applyAlignment="1">
      <alignment horizontal="center" vertical="center"/>
    </xf>
    <xf numFmtId="166" fontId="28" fillId="33" borderId="10" xfId="0" applyNumberFormat="1" applyFont="1" applyFill="1" applyBorder="1" applyAlignment="1">
      <alignment horizontal="center" vertical="center"/>
    </xf>
    <xf numFmtId="20" fontId="28" fillId="0" borderId="0" xfId="0" applyNumberFormat="1" applyFont="1" applyAlignment="1">
      <alignment horizontal="center" vertical="center"/>
    </xf>
    <xf numFmtId="20" fontId="17" fillId="0" borderId="0" xfId="0" applyNumberFormat="1" applyFont="1" applyAlignment="1">
      <alignment horizontal="center" vertical="center"/>
    </xf>
    <xf numFmtId="20" fontId="28" fillId="38" borderId="32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20" fontId="28" fillId="35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28" fillId="40" borderId="10" xfId="0" applyNumberFormat="1" applyFont="1" applyFill="1" applyBorder="1" applyAlignment="1">
      <alignment horizontal="center" vertical="center"/>
    </xf>
    <xf numFmtId="166" fontId="28" fillId="36" borderId="10" xfId="0" applyNumberFormat="1" applyFont="1" applyFill="1" applyBorder="1" applyAlignment="1">
      <alignment horizontal="center" vertical="center"/>
    </xf>
    <xf numFmtId="20" fontId="28" fillId="0" borderId="10" xfId="0" applyNumberFormat="1" applyFont="1" applyBorder="1" applyAlignment="1">
      <alignment horizontal="center" vertical="center"/>
    </xf>
    <xf numFmtId="20" fontId="28" fillId="37" borderId="10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20" fontId="29" fillId="0" borderId="10" xfId="0" applyNumberFormat="1" applyFont="1" applyBorder="1" applyAlignment="1">
      <alignment horizontal="center" vertical="center"/>
    </xf>
    <xf numFmtId="20" fontId="28" fillId="34" borderId="10" xfId="0" applyNumberFormat="1" applyFont="1" applyFill="1" applyBorder="1" applyAlignment="1">
      <alignment horizontal="center" vertical="center"/>
    </xf>
    <xf numFmtId="0" fontId="28" fillId="36" borderId="16" xfId="0" applyFont="1" applyFill="1" applyBorder="1" applyAlignment="1">
      <alignment horizontal="center" vertical="center"/>
    </xf>
    <xf numFmtId="0" fontId="28" fillId="0" borderId="31" xfId="0" applyFont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164" fontId="28" fillId="33" borderId="10" xfId="0" applyNumberFormat="1" applyFont="1" applyFill="1" applyBorder="1" applyAlignment="1">
      <alignment horizontal="center" vertical="center"/>
    </xf>
    <xf numFmtId="164" fontId="28" fillId="36" borderId="10" xfId="0" applyNumberFormat="1" applyFont="1" applyFill="1" applyBorder="1" applyAlignment="1">
      <alignment horizontal="center" vertical="center"/>
    </xf>
    <xf numFmtId="0" fontId="28" fillId="40" borderId="10" xfId="0" applyFont="1" applyFill="1" applyBorder="1" applyAlignment="1">
      <alignment horizontal="center" vertical="center"/>
    </xf>
    <xf numFmtId="0" fontId="28" fillId="0" borderId="10" xfId="70" applyFont="1" applyFill="1" applyBorder="1" applyAlignment="1">
      <alignment horizontal="center" vertical="center"/>
    </xf>
    <xf numFmtId="0" fontId="28" fillId="39" borderId="10" xfId="0" applyFont="1" applyFill="1" applyBorder="1" applyAlignment="1">
      <alignment horizontal="center" vertical="center"/>
    </xf>
    <xf numFmtId="0" fontId="17" fillId="33" borderId="33" xfId="0" applyFont="1" applyFill="1" applyBorder="1" applyAlignment="1">
      <alignment horizontal="center" vertical="center"/>
    </xf>
    <xf numFmtId="166" fontId="17" fillId="0" borderId="33" xfId="0" applyNumberFormat="1" applyFont="1" applyBorder="1" applyAlignment="1">
      <alignment horizontal="center" vertical="center"/>
    </xf>
    <xf numFmtId="166" fontId="17" fillId="33" borderId="33" xfId="0" applyNumberFormat="1" applyFont="1" applyFill="1" applyBorder="1" applyAlignment="1">
      <alignment horizontal="center" vertical="center"/>
    </xf>
    <xf numFmtId="0" fontId="17" fillId="39" borderId="35" xfId="0" applyFont="1" applyFill="1" applyBorder="1" applyAlignment="1">
      <alignment horizontal="center" vertical="center"/>
    </xf>
    <xf numFmtId="20" fontId="17" fillId="38" borderId="35" xfId="0" applyNumberFormat="1" applyFont="1" applyFill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33" borderId="10" xfId="0" applyFont="1" applyFill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/>
    </xf>
    <xf numFmtId="166" fontId="17" fillId="33" borderId="10" xfId="0" applyNumberFormat="1" applyFont="1" applyFill="1" applyBorder="1" applyAlignment="1">
      <alignment horizontal="center" vertical="center"/>
    </xf>
    <xf numFmtId="0" fontId="17" fillId="39" borderId="32" xfId="0" applyFont="1" applyFill="1" applyBorder="1" applyAlignment="1">
      <alignment horizontal="center" vertical="center"/>
    </xf>
    <xf numFmtId="20" fontId="17" fillId="38" borderId="32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36" borderId="10" xfId="0" applyFont="1" applyFill="1" applyBorder="1" applyAlignment="1">
      <alignment horizontal="center" vertical="center"/>
    </xf>
    <xf numFmtId="164" fontId="17" fillId="36" borderId="10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20" fontId="17" fillId="0" borderId="10" xfId="0" applyNumberFormat="1" applyFont="1" applyBorder="1" applyAlignment="1">
      <alignment horizontal="center" vertical="center"/>
    </xf>
    <xf numFmtId="0" fontId="17" fillId="39" borderId="10" xfId="0" applyFont="1" applyFill="1" applyBorder="1" applyAlignment="1">
      <alignment horizontal="center" vertical="center"/>
    </xf>
    <xf numFmtId="20" fontId="17" fillId="38" borderId="10" xfId="0" applyNumberFormat="1" applyFont="1" applyFill="1" applyBorder="1" applyAlignment="1">
      <alignment horizontal="center" vertical="center"/>
    </xf>
    <xf numFmtId="9" fontId="17" fillId="0" borderId="10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67" fontId="17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8" fillId="38" borderId="10" xfId="0" applyFont="1" applyFill="1" applyBorder="1" applyAlignment="1">
      <alignment horizontal="left" vertical="center" wrapText="1"/>
    </xf>
    <xf numFmtId="0" fontId="28" fillId="33" borderId="10" xfId="0" applyFont="1" applyFill="1" applyBorder="1" applyAlignment="1">
      <alignment horizontal="left" vertical="center" wrapText="1"/>
    </xf>
    <xf numFmtId="0" fontId="28" fillId="41" borderId="10" xfId="0" applyFont="1" applyFill="1" applyBorder="1" applyAlignment="1">
      <alignment horizontal="center" vertical="center"/>
    </xf>
    <xf numFmtId="20" fontId="29" fillId="0" borderId="10" xfId="7" applyNumberFormat="1" applyFont="1" applyFill="1" applyBorder="1" applyAlignment="1">
      <alignment horizontal="center" vertical="center"/>
    </xf>
    <xf numFmtId="20" fontId="28" fillId="0" borderId="10" xfId="7" applyNumberFormat="1" applyFont="1" applyFill="1" applyBorder="1" applyAlignment="1">
      <alignment horizontal="center" vertical="center"/>
    </xf>
    <xf numFmtId="0" fontId="31" fillId="0" borderId="0" xfId="99" applyFont="1" applyAlignment="1">
      <alignment vertical="center"/>
    </xf>
    <xf numFmtId="0" fontId="31" fillId="42" borderId="0" xfId="99" applyFont="1" applyFill="1" applyAlignment="1">
      <alignment horizontal="left" vertical="center"/>
    </xf>
    <xf numFmtId="0" fontId="31" fillId="42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1" fillId="0" borderId="0" xfId="99" applyFont="1" applyAlignment="1">
      <alignment horizontal="left" vertical="center"/>
    </xf>
    <xf numFmtId="0" fontId="31" fillId="0" borderId="0" xfId="169" applyFont="1" applyAlignment="1">
      <alignment horizontal="left" vertical="center"/>
    </xf>
    <xf numFmtId="0" fontId="31" fillId="0" borderId="0" xfId="169" applyFont="1" applyAlignment="1">
      <alignment vertical="center"/>
    </xf>
    <xf numFmtId="0" fontId="31" fillId="42" borderId="0" xfId="99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1" fillId="0" borderId="10" xfId="169" applyFont="1" applyBorder="1" applyAlignment="1">
      <alignment horizontal="left" vertical="center"/>
    </xf>
    <xf numFmtId="0" fontId="31" fillId="42" borderId="16" xfId="169" applyFont="1" applyFill="1" applyBorder="1" applyAlignment="1">
      <alignment horizontal="right" vertical="center" wrapText="1"/>
    </xf>
    <xf numFmtId="0" fontId="31" fillId="42" borderId="31" xfId="169" applyFont="1" applyFill="1" applyBorder="1" applyAlignment="1">
      <alignment horizontal="right" vertical="center" wrapText="1"/>
    </xf>
    <xf numFmtId="0" fontId="31" fillId="42" borderId="31" xfId="169" applyFont="1" applyFill="1" applyBorder="1" applyAlignment="1">
      <alignment horizontal="left" vertical="center" wrapText="1"/>
    </xf>
    <xf numFmtId="0" fontId="31" fillId="0" borderId="16" xfId="169" applyFont="1" applyBorder="1" applyAlignment="1">
      <alignment horizontal="left" vertical="center" wrapText="1"/>
    </xf>
    <xf numFmtId="0" fontId="31" fillId="0" borderId="31" xfId="169" applyFont="1" applyBorder="1" applyAlignment="1">
      <alignment horizontal="center" vertical="center" wrapText="1"/>
    </xf>
    <xf numFmtId="0" fontId="31" fillId="0" borderId="22" xfId="169" applyFont="1" applyBorder="1" applyAlignment="1">
      <alignment horizontal="center" vertical="center" wrapText="1"/>
    </xf>
    <xf numFmtId="168" fontId="31" fillId="0" borderId="10" xfId="30" applyNumberFormat="1" applyFont="1" applyFill="1" applyBorder="1" applyAlignment="1">
      <alignment horizontal="center" vertical="center" wrapText="1"/>
    </xf>
    <xf numFmtId="169" fontId="31" fillId="0" borderId="10" xfId="169" applyNumberFormat="1" applyFont="1" applyBorder="1" applyAlignment="1">
      <alignment horizontal="right" vertical="center"/>
    </xf>
    <xf numFmtId="15" fontId="31" fillId="0" borderId="25" xfId="169" applyNumberFormat="1" applyFont="1" applyBorder="1" applyAlignment="1">
      <alignment horizontal="left" vertical="center"/>
    </xf>
    <xf numFmtId="15" fontId="31" fillId="0" borderId="31" xfId="169" applyNumberFormat="1" applyFont="1" applyBorder="1" applyAlignment="1">
      <alignment horizontal="left" vertical="center"/>
    </xf>
    <xf numFmtId="41" fontId="31" fillId="0" borderId="10" xfId="169" applyNumberFormat="1" applyFont="1" applyBorder="1" applyAlignment="1">
      <alignment horizontal="center" vertical="center"/>
    </xf>
    <xf numFmtId="0" fontId="31" fillId="0" borderId="19" xfId="81" applyFont="1" applyBorder="1" applyAlignment="1">
      <alignment horizontal="left" vertical="center"/>
    </xf>
    <xf numFmtId="0" fontId="31" fillId="0" borderId="24" xfId="81" applyFont="1" applyBorder="1" applyAlignment="1">
      <alignment horizontal="left" vertical="center"/>
    </xf>
    <xf numFmtId="0" fontId="35" fillId="0" borderId="30" xfId="169" applyFont="1" applyBorder="1" applyAlignment="1">
      <alignment vertical="center"/>
    </xf>
    <xf numFmtId="0" fontId="35" fillId="0" borderId="0" xfId="81" applyFont="1" applyAlignment="1">
      <alignment horizontal="center" vertical="center"/>
    </xf>
    <xf numFmtId="0" fontId="31" fillId="0" borderId="30" xfId="81" applyFont="1" applyBorder="1" applyAlignment="1">
      <alignment horizontal="left" vertical="center"/>
    </xf>
    <xf numFmtId="0" fontId="31" fillId="0" borderId="33" xfId="81" applyFont="1" applyBorder="1" applyAlignment="1">
      <alignment horizontal="left" vertical="center"/>
    </xf>
    <xf numFmtId="0" fontId="35" fillId="0" borderId="28" xfId="81" applyFont="1" applyBorder="1" applyAlignment="1">
      <alignment horizontal="left" vertical="center"/>
    </xf>
    <xf numFmtId="0" fontId="31" fillId="0" borderId="24" xfId="97" applyFont="1" applyBorder="1" applyAlignment="1">
      <alignment horizontal="left" vertical="center"/>
    </xf>
    <xf numFmtId="169" fontId="31" fillId="0" borderId="0" xfId="97" applyNumberFormat="1" applyFont="1" applyAlignment="1">
      <alignment horizontal="left" vertical="center"/>
    </xf>
    <xf numFmtId="169" fontId="31" fillId="0" borderId="30" xfId="97" applyNumberFormat="1" applyFont="1" applyBorder="1" applyAlignment="1">
      <alignment horizontal="left" vertical="center"/>
    </xf>
    <xf numFmtId="169" fontId="31" fillId="0" borderId="0" xfId="97" applyNumberFormat="1" applyFont="1" applyAlignment="1">
      <alignment horizontal="center" vertical="center"/>
    </xf>
    <xf numFmtId="169" fontId="31" fillId="0" borderId="23" xfId="97" applyNumberFormat="1" applyFont="1" applyBorder="1" applyAlignment="1">
      <alignment horizontal="center" vertical="center"/>
    </xf>
    <xf numFmtId="0" fontId="31" fillId="0" borderId="24" xfId="169" applyFont="1" applyBorder="1" applyAlignment="1">
      <alignment horizontal="left" vertical="center"/>
    </xf>
    <xf numFmtId="43" fontId="31" fillId="42" borderId="0" xfId="81" applyNumberFormat="1" applyFont="1" applyFill="1" applyAlignment="1">
      <alignment horizontal="left" vertical="center"/>
    </xf>
    <xf numFmtId="43" fontId="31" fillId="0" borderId="23" xfId="81" applyNumberFormat="1" applyFont="1" applyBorder="1" applyAlignment="1">
      <alignment horizontal="left" vertical="center"/>
    </xf>
    <xf numFmtId="43" fontId="31" fillId="0" borderId="23" xfId="169" applyNumberFormat="1" applyFont="1" applyBorder="1" applyAlignment="1">
      <alignment horizontal="center" vertical="center"/>
    </xf>
    <xf numFmtId="43" fontId="31" fillId="0" borderId="23" xfId="81" applyNumberFormat="1" applyFont="1" applyBorder="1" applyAlignment="1">
      <alignment horizontal="center" vertical="center"/>
    </xf>
    <xf numFmtId="169" fontId="31" fillId="0" borderId="29" xfId="81" applyNumberFormat="1" applyFont="1" applyBorder="1" applyAlignment="1">
      <alignment horizontal="left" vertical="center"/>
    </xf>
    <xf numFmtId="0" fontId="31" fillId="0" borderId="28" xfId="81" applyFont="1" applyBorder="1" applyAlignment="1">
      <alignment horizontal="left" vertical="center"/>
    </xf>
    <xf numFmtId="43" fontId="31" fillId="42" borderId="29" xfId="81" applyNumberFormat="1" applyFont="1" applyFill="1" applyBorder="1" applyAlignment="1">
      <alignment horizontal="left" vertical="center"/>
    </xf>
    <xf numFmtId="43" fontId="31" fillId="0" borderId="20" xfId="81" applyNumberFormat="1" applyFont="1" applyBorder="1" applyAlignment="1">
      <alignment horizontal="left" vertical="center"/>
    </xf>
    <xf numFmtId="43" fontId="31" fillId="0" borderId="20" xfId="81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1" fillId="0" borderId="0" xfId="169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42" borderId="10" xfId="0" applyFont="1" applyFill="1" applyBorder="1" applyAlignment="1">
      <alignment horizontal="center" vertical="center"/>
    </xf>
    <xf numFmtId="0" fontId="31" fillId="42" borderId="10" xfId="99" applyFont="1" applyFill="1" applyBorder="1" applyAlignment="1">
      <alignment horizontal="center" vertical="center"/>
    </xf>
    <xf numFmtId="15" fontId="31" fillId="0" borderId="10" xfId="99" applyNumberFormat="1" applyFont="1" applyBorder="1" applyAlignment="1">
      <alignment horizontal="center" vertical="center"/>
    </xf>
    <xf numFmtId="164" fontId="31" fillId="42" borderId="16" xfId="169" applyNumberFormat="1" applyFont="1" applyFill="1" applyBorder="1" applyAlignment="1">
      <alignment horizontal="right" vertical="center"/>
    </xf>
    <xf numFmtId="164" fontId="31" fillId="42" borderId="31" xfId="169" applyNumberFormat="1" applyFont="1" applyFill="1" applyBorder="1" applyAlignment="1">
      <alignment horizontal="right" vertical="center"/>
    </xf>
    <xf numFmtId="164" fontId="31" fillId="42" borderId="31" xfId="169" applyNumberFormat="1" applyFont="1" applyFill="1" applyBorder="1" applyAlignment="1">
      <alignment horizontal="left" vertical="center"/>
    </xf>
    <xf numFmtId="164" fontId="31" fillId="0" borderId="16" xfId="169" applyNumberFormat="1" applyFont="1" applyBorder="1" applyAlignment="1">
      <alignment horizontal="left" vertical="center"/>
    </xf>
    <xf numFmtId="164" fontId="31" fillId="0" borderId="31" xfId="169" applyNumberFormat="1" applyFont="1" applyBorder="1" applyAlignment="1">
      <alignment horizontal="center" vertical="center"/>
    </xf>
    <xf numFmtId="164" fontId="31" fillId="0" borderId="22" xfId="169" applyNumberFormat="1" applyFont="1" applyBorder="1" applyAlignment="1">
      <alignment horizontal="center" vertical="center"/>
    </xf>
    <xf numFmtId="0" fontId="31" fillId="0" borderId="10" xfId="169" applyFont="1" applyBorder="1" applyAlignment="1">
      <alignment horizontal="right" vertical="center"/>
    </xf>
    <xf numFmtId="0" fontId="31" fillId="0" borderId="16" xfId="169" applyFont="1" applyBorder="1" applyAlignment="1">
      <alignment horizontal="right" vertical="center"/>
    </xf>
    <xf numFmtId="0" fontId="31" fillId="0" borderId="31" xfId="169" applyFont="1" applyBorder="1" applyAlignment="1">
      <alignment horizontal="left" vertical="center"/>
    </xf>
    <xf numFmtId="0" fontId="31" fillId="0" borderId="22" xfId="169" applyFont="1" applyBorder="1" applyAlignment="1">
      <alignment horizontal="left" vertical="center"/>
    </xf>
    <xf numFmtId="41" fontId="31" fillId="0" borderId="22" xfId="169" applyNumberFormat="1" applyFont="1" applyBorder="1" applyAlignment="1">
      <alignment horizontal="center" vertical="center"/>
    </xf>
    <xf numFmtId="168" fontId="31" fillId="42" borderId="25" xfId="169" applyNumberFormat="1" applyFont="1" applyFill="1" applyBorder="1" applyAlignment="1">
      <alignment horizontal="left" vertical="center"/>
    </xf>
    <xf numFmtId="168" fontId="31" fillId="42" borderId="26" xfId="169" applyNumberFormat="1" applyFont="1" applyFill="1" applyBorder="1" applyAlignment="1">
      <alignment horizontal="left" vertical="center"/>
    </xf>
    <xf numFmtId="168" fontId="31" fillId="0" borderId="25" xfId="169" applyNumberFormat="1" applyFont="1" applyBorder="1" applyAlignment="1">
      <alignment horizontal="left" vertical="center"/>
    </xf>
    <xf numFmtId="168" fontId="31" fillId="0" borderId="26" xfId="169" applyNumberFormat="1" applyFont="1" applyBorder="1" applyAlignment="1">
      <alignment horizontal="center" vertical="center"/>
    </xf>
    <xf numFmtId="168" fontId="31" fillId="0" borderId="27" xfId="169" applyNumberFormat="1" applyFont="1" applyBorder="1" applyAlignment="1">
      <alignment horizontal="center" vertical="center"/>
    </xf>
    <xf numFmtId="0" fontId="31" fillId="0" borderId="30" xfId="169" applyFont="1" applyBorder="1" applyAlignment="1">
      <alignment horizontal="left" vertical="center"/>
    </xf>
    <xf numFmtId="0" fontId="31" fillId="0" borderId="23" xfId="169" applyFont="1" applyBorder="1" applyAlignment="1">
      <alignment horizontal="left" vertical="center"/>
    </xf>
    <xf numFmtId="41" fontId="31" fillId="0" borderId="23" xfId="169" applyNumberFormat="1" applyFont="1" applyBorder="1" applyAlignment="1">
      <alignment horizontal="center" vertical="center"/>
    </xf>
    <xf numFmtId="168" fontId="31" fillId="0" borderId="30" xfId="169" applyNumberFormat="1" applyFont="1" applyBorder="1" applyAlignment="1">
      <alignment horizontal="left" vertical="center"/>
    </xf>
    <xf numFmtId="168" fontId="31" fillId="0" borderId="0" xfId="169" applyNumberFormat="1" applyFont="1" applyAlignment="1">
      <alignment horizontal="left" vertical="center"/>
    </xf>
    <xf numFmtId="168" fontId="31" fillId="0" borderId="0" xfId="169" applyNumberFormat="1" applyFont="1" applyAlignment="1">
      <alignment horizontal="center" vertical="center"/>
    </xf>
    <xf numFmtId="168" fontId="31" fillId="0" borderId="23" xfId="169" applyNumberFormat="1" applyFont="1" applyBorder="1" applyAlignment="1">
      <alignment horizontal="center" vertical="center"/>
    </xf>
    <xf numFmtId="0" fontId="35" fillId="0" borderId="0" xfId="169" applyFont="1" applyAlignment="1">
      <alignment horizontal="left" vertical="center"/>
    </xf>
    <xf numFmtId="41" fontId="35" fillId="0" borderId="24" xfId="169" applyNumberFormat="1" applyFont="1" applyBorder="1" applyAlignment="1">
      <alignment horizontal="center" vertical="center"/>
    </xf>
    <xf numFmtId="170" fontId="31" fillId="42" borderId="0" xfId="169" applyNumberFormat="1" applyFont="1" applyFill="1" applyAlignment="1">
      <alignment horizontal="center" vertical="center"/>
    </xf>
    <xf numFmtId="170" fontId="31" fillId="0" borderId="0" xfId="169" applyNumberFormat="1" applyFont="1" applyAlignment="1">
      <alignment horizontal="left" vertical="center"/>
    </xf>
    <xf numFmtId="170" fontId="31" fillId="0" borderId="23" xfId="169" applyNumberFormat="1" applyFont="1" applyBorder="1" applyAlignment="1">
      <alignment horizontal="left" vertical="center"/>
    </xf>
    <xf numFmtId="170" fontId="31" fillId="42" borderId="23" xfId="169" applyNumberFormat="1" applyFont="1" applyFill="1" applyBorder="1" applyAlignment="1">
      <alignment horizontal="center" vertical="center"/>
    </xf>
    <xf numFmtId="168" fontId="31" fillId="42" borderId="30" xfId="169" applyNumberFormat="1" applyFont="1" applyFill="1" applyBorder="1" applyAlignment="1">
      <alignment horizontal="left" vertical="center"/>
    </xf>
    <xf numFmtId="168" fontId="31" fillId="42" borderId="0" xfId="169" applyNumberFormat="1" applyFont="1" applyFill="1" applyAlignment="1">
      <alignment horizontal="left" vertical="center"/>
    </xf>
    <xf numFmtId="168" fontId="31" fillId="0" borderId="28" xfId="169" applyNumberFormat="1" applyFont="1" applyBorder="1" applyAlignment="1">
      <alignment horizontal="left" vertical="center"/>
    </xf>
    <xf numFmtId="168" fontId="31" fillId="0" borderId="29" xfId="169" applyNumberFormat="1" applyFont="1" applyBorder="1" applyAlignment="1">
      <alignment horizontal="left" vertical="center"/>
    </xf>
    <xf numFmtId="168" fontId="31" fillId="0" borderId="29" xfId="169" applyNumberFormat="1" applyFont="1" applyBorder="1" applyAlignment="1">
      <alignment horizontal="center" vertical="center"/>
    </xf>
    <xf numFmtId="168" fontId="31" fillId="0" borderId="20" xfId="169" applyNumberFormat="1" applyFont="1" applyBorder="1" applyAlignment="1">
      <alignment horizontal="center" vertical="center"/>
    </xf>
    <xf numFmtId="170" fontId="35" fillId="0" borderId="29" xfId="169" applyNumberFormat="1" applyFont="1" applyBorder="1" applyAlignment="1">
      <alignment horizontal="center" vertical="center"/>
    </xf>
    <xf numFmtId="170" fontId="35" fillId="0" borderId="20" xfId="169" applyNumberFormat="1" applyFont="1" applyBorder="1" applyAlignment="1">
      <alignment horizontal="center" vertical="center"/>
    </xf>
    <xf numFmtId="170" fontId="31" fillId="0" borderId="23" xfId="169" applyNumberFormat="1" applyFont="1" applyBorder="1" applyAlignment="1">
      <alignment horizontal="center" vertical="center"/>
    </xf>
    <xf numFmtId="169" fontId="31" fillId="0" borderId="28" xfId="169" applyNumberFormat="1" applyFont="1" applyBorder="1" applyAlignment="1">
      <alignment horizontal="left" vertical="center"/>
    </xf>
    <xf numFmtId="169" fontId="31" fillId="0" borderId="29" xfId="169" applyNumberFormat="1" applyFont="1" applyBorder="1" applyAlignment="1">
      <alignment horizontal="center" vertical="center"/>
    </xf>
    <xf numFmtId="169" fontId="31" fillId="0" borderId="20" xfId="169" applyNumberFormat="1" applyFont="1" applyBorder="1" applyAlignment="1">
      <alignment horizontal="center" vertical="center"/>
    </xf>
    <xf numFmtId="0" fontId="31" fillId="0" borderId="33" xfId="169" applyFont="1" applyBorder="1" applyAlignment="1">
      <alignment horizontal="left" vertical="center"/>
    </xf>
    <xf numFmtId="0" fontId="31" fillId="0" borderId="28" xfId="169" applyFont="1" applyBorder="1" applyAlignment="1">
      <alignment horizontal="left" vertical="center"/>
    </xf>
    <xf numFmtId="0" fontId="28" fillId="0" borderId="0" xfId="0" pivotButton="1" applyFont="1" applyAlignment="1">
      <alignment horizontal="left" vertical="center"/>
    </xf>
    <xf numFmtId="15" fontId="28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5" fontId="31" fillId="0" borderId="0" xfId="0" applyNumberFormat="1" applyFont="1" applyAlignment="1">
      <alignment horizontal="left" vertical="center"/>
    </xf>
    <xf numFmtId="0" fontId="28" fillId="0" borderId="0" xfId="99" applyFont="1" applyAlignment="1">
      <alignment horizontal="left" vertical="center"/>
    </xf>
    <xf numFmtId="168" fontId="31" fillId="43" borderId="26" xfId="169" applyNumberFormat="1" applyFont="1" applyFill="1" applyBorder="1" applyAlignment="1">
      <alignment horizontal="left" vertical="center"/>
    </xf>
    <xf numFmtId="15" fontId="31" fillId="43" borderId="0" xfId="99" applyNumberFormat="1" applyFont="1" applyFill="1" applyAlignment="1">
      <alignment horizontal="left" vertical="center"/>
    </xf>
    <xf numFmtId="0" fontId="31" fillId="36" borderId="10" xfId="0" applyFont="1" applyFill="1" applyBorder="1" applyAlignment="1">
      <alignment horizontal="center" vertical="center"/>
    </xf>
    <xf numFmtId="0" fontId="27" fillId="45" borderId="13" xfId="0" applyFont="1" applyFill="1" applyBorder="1" applyAlignment="1">
      <alignment horizontal="left" vertical="center"/>
    </xf>
    <xf numFmtId="0" fontId="27" fillId="44" borderId="13" xfId="0" applyFont="1" applyFill="1" applyBorder="1" applyAlignment="1">
      <alignment vertical="center"/>
    </xf>
    <xf numFmtId="0" fontId="27" fillId="44" borderId="17" xfId="0" applyFont="1" applyFill="1" applyBorder="1" applyAlignment="1">
      <alignment vertical="center"/>
    </xf>
    <xf numFmtId="0" fontId="30" fillId="45" borderId="0" xfId="0" applyFont="1" applyFill="1" applyAlignment="1">
      <alignment horizontal="left" vertical="center"/>
    </xf>
    <xf numFmtId="0" fontId="27" fillId="45" borderId="0" xfId="99" applyFont="1" applyFill="1" applyAlignment="1">
      <alignment horizontal="left" vertical="center"/>
    </xf>
    <xf numFmtId="0" fontId="27" fillId="45" borderId="0" xfId="0" applyFont="1" applyFill="1" applyAlignment="1">
      <alignment horizontal="left" vertical="center"/>
    </xf>
    <xf numFmtId="0" fontId="27" fillId="45" borderId="21" xfId="99" applyFont="1" applyFill="1" applyBorder="1" applyAlignment="1">
      <alignment horizontal="left" vertical="center"/>
    </xf>
    <xf numFmtId="0" fontId="27" fillId="45" borderId="11" xfId="0" applyFont="1" applyFill="1" applyBorder="1" applyAlignment="1">
      <alignment horizontal="left" vertical="center"/>
    </xf>
    <xf numFmtId="0" fontId="27" fillId="45" borderId="11" xfId="0" applyFont="1" applyFill="1" applyBorder="1" applyAlignment="1">
      <alignment vertical="center"/>
    </xf>
    <xf numFmtId="0" fontId="27" fillId="45" borderId="18" xfId="0" applyFont="1" applyFill="1" applyBorder="1" applyAlignment="1">
      <alignment vertical="center"/>
    </xf>
    <xf numFmtId="0" fontId="37" fillId="45" borderId="0" xfId="0" applyFont="1" applyFill="1" applyAlignment="1">
      <alignment horizontal="left" vertical="center"/>
    </xf>
    <xf numFmtId="0" fontId="37" fillId="44" borderId="12" xfId="0" applyFont="1" applyFill="1" applyBorder="1" applyAlignment="1">
      <alignment vertical="center"/>
    </xf>
    <xf numFmtId="0" fontId="37" fillId="45" borderId="13" xfId="0" applyFont="1" applyFill="1" applyBorder="1" applyAlignment="1">
      <alignment horizontal="left" vertical="center"/>
    </xf>
    <xf numFmtId="0" fontId="37" fillId="45" borderId="14" xfId="99" applyFont="1" applyFill="1" applyBorder="1" applyAlignment="1">
      <alignment horizontal="left" vertical="center"/>
    </xf>
    <xf numFmtId="0" fontId="37" fillId="45" borderId="15" xfId="0" applyFont="1" applyFill="1" applyBorder="1" applyAlignment="1">
      <alignment vertical="center"/>
    </xf>
    <xf numFmtId="0" fontId="37" fillId="45" borderId="11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20" fontId="38" fillId="0" borderId="10" xfId="0" applyNumberFormat="1" applyFont="1" applyBorder="1" applyAlignment="1">
      <alignment horizontal="center" vertical="center"/>
    </xf>
    <xf numFmtId="20" fontId="38" fillId="0" borderId="16" xfId="0" applyNumberFormat="1" applyFont="1" applyBorder="1" applyAlignment="1">
      <alignment horizontal="center" vertical="center"/>
    </xf>
    <xf numFmtId="20" fontId="38" fillId="0" borderId="10" xfId="7" applyNumberFormat="1" applyFont="1" applyFill="1" applyBorder="1" applyAlignment="1">
      <alignment horizontal="center"/>
    </xf>
    <xf numFmtId="20" fontId="38" fillId="0" borderId="10" xfId="0" applyNumberFormat="1" applyFont="1" applyFill="1" applyBorder="1" applyAlignment="1">
      <alignment horizontal="center" vertical="center"/>
    </xf>
    <xf numFmtId="20" fontId="38" fillId="0" borderId="22" xfId="7" applyNumberFormat="1" applyFont="1" applyFill="1" applyBorder="1" applyAlignment="1">
      <alignment horizontal="center" vertical="center"/>
    </xf>
    <xf numFmtId="0" fontId="37" fillId="44" borderId="13" xfId="0" applyFont="1" applyFill="1" applyBorder="1" applyAlignment="1">
      <alignment vertical="center"/>
    </xf>
    <xf numFmtId="0" fontId="37" fillId="45" borderId="17" xfId="0" applyFont="1" applyFill="1" applyBorder="1" applyAlignment="1">
      <alignment horizontal="left" vertical="center"/>
    </xf>
    <xf numFmtId="0" fontId="37" fillId="45" borderId="0" xfId="99" applyFont="1" applyFill="1" applyAlignment="1">
      <alignment horizontal="left" vertical="center"/>
    </xf>
    <xf numFmtId="0" fontId="37" fillId="45" borderId="21" xfId="0" applyFont="1" applyFill="1" applyBorder="1" applyAlignment="1">
      <alignment horizontal="left" vertical="center"/>
    </xf>
    <xf numFmtId="0" fontId="37" fillId="45" borderId="11" xfId="0" applyFont="1" applyFill="1" applyBorder="1" applyAlignment="1">
      <alignment vertical="center"/>
    </xf>
    <xf numFmtId="0" fontId="37" fillId="45" borderId="18" xfId="0" applyFont="1" applyFill="1" applyBorder="1" applyAlignment="1">
      <alignment horizontal="left" vertical="center"/>
    </xf>
    <xf numFmtId="0" fontId="38" fillId="0" borderId="0" xfId="0" applyFont="1" applyAlignment="1">
      <alignment vertical="center"/>
    </xf>
  </cellXfs>
  <cellStyles count="170">
    <cellStyle name="20% - Accent1" xfId="19" builtinId="30" customBuiltin="1"/>
    <cellStyle name="20% - Accent1 2" xfId="42"/>
    <cellStyle name="20% - Accent2" xfId="23" builtinId="34" customBuiltin="1"/>
    <cellStyle name="20% - Accent2 2" xfId="43"/>
    <cellStyle name="20% - Accent3" xfId="27" builtinId="38" customBuiltin="1"/>
    <cellStyle name="20% - Accent3 2" xfId="44"/>
    <cellStyle name="20% - Accent4" xfId="31" builtinId="42" customBuiltin="1"/>
    <cellStyle name="20% - Accent4 2" xfId="45"/>
    <cellStyle name="20% - Accent5" xfId="35" builtinId="46" customBuiltin="1"/>
    <cellStyle name="20% - Accent5 2" xfId="46"/>
    <cellStyle name="20% - Accent6" xfId="39" builtinId="50" customBuiltin="1"/>
    <cellStyle name="20% - Accent6 2" xfId="47"/>
    <cellStyle name="40% - Accent1" xfId="20" builtinId="31" customBuiltin="1"/>
    <cellStyle name="40% - Accent1 2" xfId="48"/>
    <cellStyle name="40% - Accent2" xfId="24" builtinId="35" customBuiltin="1"/>
    <cellStyle name="40% - Accent2 2" xfId="49"/>
    <cellStyle name="40% - Accent3" xfId="28" builtinId="39" customBuiltin="1"/>
    <cellStyle name="40% - Accent3 2" xfId="50"/>
    <cellStyle name="40% - Accent4" xfId="32" builtinId="43" customBuiltin="1"/>
    <cellStyle name="40% - Accent4 2" xfId="51"/>
    <cellStyle name="40% - Accent5" xfId="36" builtinId="47" customBuiltin="1"/>
    <cellStyle name="40% - Accent5 2" xfId="52"/>
    <cellStyle name="40% - Accent6" xfId="40" builtinId="51" customBuiltin="1"/>
    <cellStyle name="40% - Accent6 2" xfId="53"/>
    <cellStyle name="60% - Accent1" xfId="21" builtinId="32" customBuiltin="1"/>
    <cellStyle name="60% - Accent1 2" xfId="54"/>
    <cellStyle name="60% - Accent2" xfId="25" builtinId="36" customBuiltin="1"/>
    <cellStyle name="60% - Accent2 2" xfId="55"/>
    <cellStyle name="60% - Accent3" xfId="29" builtinId="40" customBuiltin="1"/>
    <cellStyle name="60% - Accent3 2" xfId="56"/>
    <cellStyle name="60% - Accent4" xfId="33" builtinId="44" customBuiltin="1"/>
    <cellStyle name="60% - Accent4 2" xfId="57"/>
    <cellStyle name="60% - Accent5" xfId="37" builtinId="48" customBuiltin="1"/>
    <cellStyle name="60% - Accent5 2" xfId="58"/>
    <cellStyle name="60% - Accent6" xfId="41" builtinId="52" customBuiltin="1"/>
    <cellStyle name="60% - Accent6 2" xfId="59"/>
    <cellStyle name="Accent1" xfId="18" builtinId="29" customBuiltin="1"/>
    <cellStyle name="Accent1 2" xfId="60"/>
    <cellStyle name="Accent2" xfId="22" builtinId="33" customBuiltin="1"/>
    <cellStyle name="Accent2 2" xfId="61"/>
    <cellStyle name="Accent3" xfId="26" builtinId="37" customBuiltin="1"/>
    <cellStyle name="Accent3 2" xfId="62"/>
    <cellStyle name="Accent4" xfId="30" builtinId="41" customBuiltin="1"/>
    <cellStyle name="Accent4 2" xfId="63"/>
    <cellStyle name="Accent5" xfId="34" builtinId="45" customBuiltin="1"/>
    <cellStyle name="Accent5 2" xfId="64"/>
    <cellStyle name="Accent6" xfId="38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 2" xfId="84"/>
    <cellStyle name="Comma 3" xfId="85"/>
    <cellStyle name="Comma 4" xfId="123"/>
    <cellStyle name="Comma 5" xfId="122"/>
    <cellStyle name="Comma 6" xfId="125"/>
    <cellStyle name="Currency 2" xfId="86"/>
    <cellStyle name="Currency 3" xfId="87"/>
    <cellStyle name="Currency 4" xfId="88"/>
    <cellStyle name="Explanatory Text" xfId="16" builtinId="53" customBuiltin="1"/>
    <cellStyle name="Explanatory Text 2" xfId="69"/>
    <cellStyle name="Good" xfId="6" builtinId="26" customBuiltin="1"/>
    <cellStyle name="Good 2" xfId="70"/>
    <cellStyle name="Heading 1" xfId="2" builtinId="16" customBuiltin="1"/>
    <cellStyle name="Heading 1 2" xfId="71"/>
    <cellStyle name="Heading 2" xfId="3" builtinId="17" customBuiltin="1"/>
    <cellStyle name="Heading 2 2" xfId="72"/>
    <cellStyle name="Heading 3" xfId="4" builtinId="18" customBuiltin="1"/>
    <cellStyle name="Heading 3 2" xfId="73"/>
    <cellStyle name="Heading 4" xfId="5" builtinId="19" customBuiltin="1"/>
    <cellStyle name="Heading 4 2" xfId="74"/>
    <cellStyle name="Input" xfId="9" builtinId="20" customBuiltin="1"/>
    <cellStyle name="Input 2" xfId="75"/>
    <cellStyle name="Linked Cell" xfId="12" builtinId="24" customBuiltin="1"/>
    <cellStyle name="Linked Cell 2" xfId="76"/>
    <cellStyle name="Neutral" xfId="8" builtinId="28" customBuiltin="1"/>
    <cellStyle name="Neutral 2" xfId="77"/>
    <cellStyle name="Normal" xfId="0" builtinId="0"/>
    <cellStyle name="Normal 10" xfId="89"/>
    <cellStyle name="Normal 10 2" xfId="90"/>
    <cellStyle name="Normal 11" xfId="91"/>
    <cellStyle name="Normal 12" xfId="92"/>
    <cellStyle name="Normal 12 2" xfId="118"/>
    <cellStyle name="Normal 12 2 2" xfId="132"/>
    <cellStyle name="Normal 12 2 2 2" xfId="165"/>
    <cellStyle name="Normal 12 2 3" xfId="145"/>
    <cellStyle name="Normal 12 2 4" xfId="155"/>
    <cellStyle name="Normal 12 3" xfId="127"/>
    <cellStyle name="Normal 12 3 2" xfId="160"/>
    <cellStyle name="Normal 12 4" xfId="140"/>
    <cellStyle name="Normal 12 5" xfId="150"/>
    <cellStyle name="Normal 13" xfId="93"/>
    <cellStyle name="Normal 13 2" xfId="119"/>
    <cellStyle name="Normal 13 2 2" xfId="133"/>
    <cellStyle name="Normal 13 2 2 2" xfId="166"/>
    <cellStyle name="Normal 13 2 3" xfId="146"/>
    <cellStyle name="Normal 13 2 4" xfId="156"/>
    <cellStyle name="Normal 13 3" xfId="128"/>
    <cellStyle name="Normal 13 3 2" xfId="161"/>
    <cellStyle name="Normal 13 4" xfId="141"/>
    <cellStyle name="Normal 13 5" xfId="151"/>
    <cellStyle name="Normal 14" xfId="83"/>
    <cellStyle name="Normal 14 2" xfId="117"/>
    <cellStyle name="Normal 14 2 2" xfId="131"/>
    <cellStyle name="Normal 14 2 2 2" xfId="164"/>
    <cellStyle name="Normal 14 2 3" xfId="144"/>
    <cellStyle name="Normal 14 2 4" xfId="154"/>
    <cellStyle name="Normal 14 3" xfId="126"/>
    <cellStyle name="Normal 14 3 2" xfId="159"/>
    <cellStyle name="Normal 14 4" xfId="139"/>
    <cellStyle name="Normal 14 5" xfId="149"/>
    <cellStyle name="Normal 15" xfId="137"/>
    <cellStyle name="Normal 2" xfId="81"/>
    <cellStyle name="Normal 2 2" xfId="94"/>
    <cellStyle name="Normal 2 2 2" xfId="95"/>
    <cellStyle name="Normal 2 2 3" xfId="96"/>
    <cellStyle name="Normal 2 3" xfId="97"/>
    <cellStyle name="Normal 2 4" xfId="98"/>
    <cellStyle name="Normal 2 5" xfId="136"/>
    <cellStyle name="Normal 3" xfId="99"/>
    <cellStyle name="Normal 3 3" xfId="169"/>
    <cellStyle name="Normal 4" xfId="82"/>
    <cellStyle name="Normal 4 2" xfId="100"/>
    <cellStyle name="Normal 4 3" xfId="101"/>
    <cellStyle name="Normal 5" xfId="102"/>
    <cellStyle name="Normal 6" xfId="103"/>
    <cellStyle name="Normal 6 2" xfId="104"/>
    <cellStyle name="Normal 7" xfId="105"/>
    <cellStyle name="Normal 8" xfId="106"/>
    <cellStyle name="Normal 9" xfId="107"/>
    <cellStyle name="Note" xfId="15" builtinId="10" customBuiltin="1"/>
    <cellStyle name="Output" xfId="10" builtinId="21" customBuiltin="1"/>
    <cellStyle name="Output 2" xfId="78"/>
    <cellStyle name="Percent 2" xfId="108"/>
    <cellStyle name="Percent 2 2" xfId="109"/>
    <cellStyle name="Percent 2 3" xfId="110"/>
    <cellStyle name="Percent 3" xfId="111"/>
    <cellStyle name="Percent 4" xfId="112"/>
    <cellStyle name="Percent 5" xfId="113"/>
    <cellStyle name="Percent 6" xfId="114"/>
    <cellStyle name="Percent 7" xfId="115"/>
    <cellStyle name="Percent 7 2" xfId="120"/>
    <cellStyle name="Percent 7 2 2" xfId="134"/>
    <cellStyle name="Percent 7 2 2 2" xfId="167"/>
    <cellStyle name="Percent 7 2 3" xfId="147"/>
    <cellStyle name="Percent 7 2 4" xfId="157"/>
    <cellStyle name="Percent 7 3" xfId="129"/>
    <cellStyle name="Percent 7 3 2" xfId="162"/>
    <cellStyle name="Percent 7 4" xfId="142"/>
    <cellStyle name="Percent 7 5" xfId="152"/>
    <cellStyle name="Percent 8" xfId="116"/>
    <cellStyle name="Percent 8 2" xfId="121"/>
    <cellStyle name="Percent 8 2 2" xfId="135"/>
    <cellStyle name="Percent 8 2 2 2" xfId="168"/>
    <cellStyle name="Percent 8 2 3" xfId="148"/>
    <cellStyle name="Percent 8 2 4" xfId="158"/>
    <cellStyle name="Percent 8 3" xfId="130"/>
    <cellStyle name="Percent 8 3 2" xfId="163"/>
    <cellStyle name="Percent 8 4" xfId="143"/>
    <cellStyle name="Percent 8 5" xfId="153"/>
    <cellStyle name="Title" xfId="1" builtinId="15" customBuiltin="1"/>
    <cellStyle name="Title 2" xfId="138"/>
    <cellStyle name="Title 3" xfId="124"/>
    <cellStyle name="Total" xfId="17" builtinId="25" customBuiltin="1"/>
    <cellStyle name="Total 2" xfId="79"/>
    <cellStyle name="Warning Text" xfId="14" builtinId="11" customBuiltin="1"/>
    <cellStyle name="Warning Text 2" xfId="80"/>
  </cellStyles>
  <dxfs count="10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1" defaultTableStyle="TableStyleMedium2" defaultPivotStyle="PivotStyleLight16">
    <tableStyle name="Invisible" pivot="0" table="0" count="0"/>
  </tableStyles>
  <colors>
    <mruColors>
      <color rgb="FF66E8FF"/>
      <color rgb="FFFF9933"/>
      <color rgb="FF00EA6A"/>
      <color rgb="FFFF8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755.734658796297" missingItemsLimit="0" createdVersion="8" refreshedVersion="8" minRefreshableVersion="3" recordCount="38">
  <cacheSource type="worksheet">
    <worksheetSource ref="B22:H60" sheet="Input"/>
  </cacheSource>
  <cacheFields count="7">
    <cacheField name="VOC" numFmtId="0">
      <sharedItems count="2">
        <s v="TBRT"/>
        <s v="KID"/>
      </sharedItems>
    </cacheField>
    <cacheField name="Route" numFmtId="0">
      <sharedItems containsMixedTypes="1" containsNumber="1" containsInteger="1" minValue="234" maxValue="234" count="3">
        <s v="T02"/>
        <n v="234"/>
        <s v="T03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571" maxValue="856" count="14">
        <n v="720"/>
        <n v="721"/>
        <n v="571"/>
        <n v="723"/>
        <n v="724"/>
        <n v="851"/>
        <n v="727"/>
        <n v="711"/>
        <n v="856"/>
        <n v="728"/>
        <n v="572"/>
        <n v="850"/>
        <n v="725"/>
        <n v="729"/>
      </sharedItems>
    </cacheField>
    <cacheField name="Depart" numFmtId="0">
      <sharedItems count="2">
        <s v="Crown"/>
        <s v="Atlantis Station"/>
      </sharedItems>
    </cacheField>
    <cacheField name="TT DATE" numFmtId="15">
      <sharedItems containsSemiMixedTypes="0" containsNonDate="0" containsDate="1" containsString="0" minDate="2025-04-26T00:00:00" maxDate="2025-04-27T00:00:00" count="1">
        <d v="2025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x v="0"/>
    <s v="F"/>
    <x v="0"/>
    <x v="0"/>
    <x v="0"/>
    <x v="0"/>
  </r>
  <r>
    <x v="0"/>
    <x v="0"/>
    <s v="F"/>
    <x v="0"/>
    <x v="1"/>
    <x v="0"/>
    <x v="0"/>
  </r>
  <r>
    <x v="0"/>
    <x v="1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1"/>
    <s v="F"/>
    <x v="0"/>
    <x v="2"/>
    <x v="0"/>
    <x v="0"/>
  </r>
  <r>
    <x v="0"/>
    <x v="0"/>
    <s v="F"/>
    <x v="0"/>
    <x v="6"/>
    <x v="0"/>
    <x v="0"/>
  </r>
  <r>
    <x v="1"/>
    <x v="2"/>
    <s v="F"/>
    <x v="0"/>
    <x v="7"/>
    <x v="0"/>
    <x v="0"/>
  </r>
  <r>
    <x v="0"/>
    <x v="0"/>
    <s v="F"/>
    <x v="0"/>
    <x v="8"/>
    <x v="0"/>
    <x v="0"/>
  </r>
  <r>
    <x v="0"/>
    <x v="0"/>
    <s v="F"/>
    <x v="0"/>
    <x v="9"/>
    <x v="0"/>
    <x v="0"/>
  </r>
  <r>
    <x v="0"/>
    <x v="1"/>
    <s v="F"/>
    <x v="0"/>
    <x v="2"/>
    <x v="0"/>
    <x v="0"/>
  </r>
  <r>
    <x v="0"/>
    <x v="1"/>
    <s v="F"/>
    <x v="0"/>
    <x v="10"/>
    <x v="0"/>
    <x v="0"/>
  </r>
  <r>
    <x v="0"/>
    <x v="1"/>
    <s v="F"/>
    <x v="0"/>
    <x v="10"/>
    <x v="0"/>
    <x v="0"/>
  </r>
  <r>
    <x v="0"/>
    <x v="1"/>
    <s v="F"/>
    <x v="0"/>
    <x v="10"/>
    <x v="0"/>
    <x v="0"/>
  </r>
  <r>
    <x v="0"/>
    <x v="1"/>
    <s v="F"/>
    <x v="1"/>
    <x v="10"/>
    <x v="0"/>
    <x v="0"/>
  </r>
  <r>
    <x v="0"/>
    <x v="1"/>
    <s v="F"/>
    <x v="1"/>
    <x v="10"/>
    <x v="0"/>
    <x v="0"/>
  </r>
  <r>
    <x v="0"/>
    <x v="0"/>
    <s v="F"/>
    <x v="1"/>
    <x v="11"/>
    <x v="0"/>
    <x v="0"/>
  </r>
  <r>
    <x v="0"/>
    <x v="0"/>
    <s v="F"/>
    <x v="1"/>
    <x v="5"/>
    <x v="0"/>
    <x v="0"/>
  </r>
  <r>
    <x v="0"/>
    <x v="0"/>
    <s v="F"/>
    <x v="1"/>
    <x v="12"/>
    <x v="0"/>
    <x v="0"/>
  </r>
  <r>
    <x v="0"/>
    <x v="0"/>
    <s v="F"/>
    <x v="1"/>
    <x v="9"/>
    <x v="0"/>
    <x v="0"/>
  </r>
  <r>
    <x v="0"/>
    <x v="0"/>
    <s v="F"/>
    <x v="1"/>
    <x v="13"/>
    <x v="0"/>
    <x v="0"/>
  </r>
  <r>
    <x v="0"/>
    <x v="0"/>
    <s v="R"/>
    <x v="0"/>
    <x v="4"/>
    <x v="1"/>
    <x v="0"/>
  </r>
  <r>
    <x v="0"/>
    <x v="1"/>
    <s v="R"/>
    <x v="0"/>
    <x v="2"/>
    <x v="1"/>
    <x v="0"/>
  </r>
  <r>
    <x v="0"/>
    <x v="0"/>
    <s v="R"/>
    <x v="0"/>
    <x v="6"/>
    <x v="1"/>
    <x v="0"/>
  </r>
  <r>
    <x v="0"/>
    <x v="0"/>
    <s v="R"/>
    <x v="0"/>
    <x v="9"/>
    <x v="1"/>
    <x v="0"/>
  </r>
  <r>
    <x v="0"/>
    <x v="1"/>
    <s v="R"/>
    <x v="0"/>
    <x v="2"/>
    <x v="1"/>
    <x v="0"/>
  </r>
  <r>
    <x v="0"/>
    <x v="1"/>
    <s v="R"/>
    <x v="0"/>
    <x v="10"/>
    <x v="1"/>
    <x v="0"/>
  </r>
  <r>
    <x v="0"/>
    <x v="1"/>
    <s v="R"/>
    <x v="0"/>
    <x v="10"/>
    <x v="1"/>
    <x v="0"/>
  </r>
  <r>
    <x v="0"/>
    <x v="1"/>
    <s v="R"/>
    <x v="0"/>
    <x v="10"/>
    <x v="1"/>
    <x v="0"/>
  </r>
  <r>
    <x v="0"/>
    <x v="1"/>
    <s v="R"/>
    <x v="0"/>
    <x v="10"/>
    <x v="1"/>
    <x v="0"/>
  </r>
  <r>
    <x v="0"/>
    <x v="1"/>
    <s v="R"/>
    <x v="1"/>
    <x v="10"/>
    <x v="1"/>
    <x v="0"/>
  </r>
  <r>
    <x v="0"/>
    <x v="0"/>
    <s v="R"/>
    <x v="1"/>
    <x v="11"/>
    <x v="1"/>
    <x v="0"/>
  </r>
  <r>
    <x v="0"/>
    <x v="0"/>
    <s v="R"/>
    <x v="1"/>
    <x v="5"/>
    <x v="1"/>
    <x v="0"/>
  </r>
  <r>
    <x v="0"/>
    <x v="0"/>
    <s v="R"/>
    <x v="1"/>
    <x v="12"/>
    <x v="1"/>
    <x v="0"/>
  </r>
  <r>
    <x v="0"/>
    <x v="0"/>
    <s v="R"/>
    <x v="1"/>
    <x v="9"/>
    <x v="1"/>
    <x v="0"/>
  </r>
  <r>
    <x v="0"/>
    <x v="0"/>
    <s v="R"/>
    <x v="1"/>
    <x v="13"/>
    <x v="1"/>
    <x v="0"/>
  </r>
  <r>
    <x v="0"/>
    <x v="0"/>
    <s v="R"/>
    <x v="1"/>
    <x v="9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3:P52" firstHeaderRow="1" firstDataRow="1" firstDataCol="6"/>
  <pivotFields count="7"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14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29">
    <i>
      <x/>
      <x/>
      <x/>
      <x/>
      <x/>
      <x v="2"/>
    </i>
    <i r="5">
      <x v="9"/>
    </i>
    <i r="4">
      <x v="1"/>
      <x v="2"/>
    </i>
    <i r="5">
      <x v="9"/>
    </i>
    <i r="3">
      <x v="1"/>
      <x/>
      <x v="9"/>
    </i>
    <i r="4">
      <x v="1"/>
      <x v="9"/>
    </i>
    <i r="1">
      <x v="1"/>
      <x/>
      <x/>
      <x/>
      <x/>
    </i>
    <i r="5">
      <x v="1"/>
    </i>
    <i r="5">
      <x v="3"/>
    </i>
    <i r="5">
      <x v="4"/>
    </i>
    <i r="5">
      <x v="5"/>
    </i>
    <i r="5">
      <x v="6"/>
    </i>
    <i r="5">
      <x v="7"/>
    </i>
    <i r="5">
      <x v="8"/>
    </i>
    <i r="4">
      <x v="1"/>
      <x v="4"/>
    </i>
    <i r="5">
      <x v="6"/>
    </i>
    <i r="5">
      <x v="8"/>
    </i>
    <i r="3">
      <x v="1"/>
      <x/>
      <x v="5"/>
    </i>
    <i r="5">
      <x v="8"/>
    </i>
    <i r="5">
      <x v="10"/>
    </i>
    <i r="5">
      <x v="11"/>
    </i>
    <i r="5">
      <x v="12"/>
    </i>
    <i r="4">
      <x v="1"/>
      <x v="5"/>
    </i>
    <i r="5">
      <x v="8"/>
    </i>
    <i r="5">
      <x v="10"/>
    </i>
    <i r="5">
      <x v="11"/>
    </i>
    <i r="5">
      <x v="12"/>
    </i>
    <i>
      <x v="1"/>
      <x v="2"/>
      <x/>
      <x/>
      <x/>
      <x v="13"/>
    </i>
    <i t="grand">
      <x/>
    </i>
  </rowItems>
  <colItems count="1">
    <i/>
  </colItems>
  <dataFields count="1">
    <dataField name="Count of BLOCK" fld="4" subtotal="count" baseField="0" baseItem="0"/>
  </dataFields>
  <formats count="104"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field="1" type="button" dataOnly="0" labelOnly="1" outline="0" axis="axisRow" fieldPosition="1"/>
    </format>
    <format dxfId="99">
      <pivotArea field="3" type="button" dataOnly="0" labelOnly="1" outline="0" axis="axisRow" fieldPosition="3"/>
    </format>
    <format dxfId="98">
      <pivotArea field="5" type="button" dataOnly="0" labelOnly="1" outline="0" axis="axisRow" fieldPosition="4"/>
    </format>
    <format dxfId="97">
      <pivotArea field="4" type="button" dataOnly="0" labelOnly="1" outline="0" axis="axisRow" fieldPosition="5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93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92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9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5" count="1" selected="0">
            <x v="0"/>
          </reference>
        </references>
      </pivotArea>
    </format>
    <format dxfId="9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5">
            <x v="2"/>
            <x v="4"/>
            <x v="6"/>
            <x v="8"/>
            <x v="9"/>
          </reference>
          <reference field="5" count="1" selected="0">
            <x v="1"/>
          </reference>
        </references>
      </pivotArea>
    </format>
    <format dxfId="8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6">
            <x v="5"/>
            <x v="8"/>
            <x v="9"/>
            <x v="10"/>
            <x v="11"/>
            <x v="12"/>
          </reference>
          <reference field="5" count="1" selected="0">
            <x v="1"/>
          </reference>
        </references>
      </pivotArea>
    </format>
    <format dxfId="88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0" type="button" dataOnly="0" labelOnly="1" outline="0" axis="axisRow" fieldPosition="0"/>
    </format>
    <format dxfId="84">
      <pivotArea field="1" type="button" dataOnly="0" labelOnly="1" outline="0" axis="axisRow" fieldPosition="1"/>
    </format>
    <format dxfId="83">
      <pivotArea field="3" type="button" dataOnly="0" labelOnly="1" outline="0" axis="axisRow" fieldPosition="3"/>
    </format>
    <format dxfId="82">
      <pivotArea field="5" type="button" dataOnly="0" labelOnly="1" outline="0" axis="axisRow" fieldPosition="4"/>
    </format>
    <format dxfId="81">
      <pivotArea field="4" type="button" dataOnly="0" labelOnly="1" outline="0" axis="axisRow" fieldPosition="5"/>
    </format>
    <format dxfId="80">
      <pivotArea dataOnly="0" labelOnly="1" outline="0" fieldPosition="0">
        <references count="1">
          <reference field="0" count="0"/>
        </references>
      </pivotArea>
    </format>
    <format dxfId="79">
      <pivotArea dataOnly="0" labelOnly="1" grandRow="1" outline="0" fieldPosition="0"/>
    </format>
    <format dxfId="7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7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7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7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5" count="1" selected="0">
            <x v="0"/>
          </reference>
        </references>
      </pivotArea>
    </format>
    <format dxfId="7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5">
            <x v="2"/>
            <x v="4"/>
            <x v="6"/>
            <x v="8"/>
            <x v="9"/>
          </reference>
          <reference field="5" count="1" selected="0">
            <x v="1"/>
          </reference>
        </references>
      </pivotArea>
    </format>
    <format dxfId="7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6">
            <x v="5"/>
            <x v="8"/>
            <x v="9"/>
            <x v="10"/>
            <x v="11"/>
            <x v="12"/>
          </reference>
          <reference field="5" count="1" selected="0">
            <x v="1"/>
          </reference>
        </references>
      </pivotArea>
    </format>
    <format dxfId="72">
      <pivotArea dataOnly="0" labelOnly="1" outline="0" axis="axisValues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0" type="button" dataOnly="0" labelOnly="1" outline="0" axis="axisRow" fieldPosition="0"/>
    </format>
    <format dxfId="68">
      <pivotArea field="1" type="button" dataOnly="0" labelOnly="1" outline="0" axis="axisRow" fieldPosition="1"/>
    </format>
    <format dxfId="67">
      <pivotArea field="6" type="button" dataOnly="0" labelOnly="1" outline="0" axis="axisRow" fieldPosition="2"/>
    </format>
    <format dxfId="66">
      <pivotArea field="3" type="button" dataOnly="0" labelOnly="1" outline="0" axis="axisRow" fieldPosition="3"/>
    </format>
    <format dxfId="65">
      <pivotArea field="5" type="button" dataOnly="0" labelOnly="1" outline="0" axis="axisRow" fieldPosition="4"/>
    </format>
    <format dxfId="64">
      <pivotArea field="4" type="button" dataOnly="0" labelOnly="1" outline="0" axis="axisRow" fieldPosition="5"/>
    </format>
    <format dxfId="63">
      <pivotArea dataOnly="0" labelOnly="1" outline="0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0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59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5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7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5" count="1" selected="0">
            <x v="0"/>
          </reference>
          <reference field="6" count="0" selected="0"/>
        </references>
      </pivotArea>
    </format>
    <format dxfId="56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5">
            <x v="2"/>
            <x v="4"/>
            <x v="6"/>
            <x v="8"/>
            <x v="9"/>
          </reference>
          <reference field="5" count="1" selected="0">
            <x v="1"/>
          </reference>
          <reference field="6" count="0" selected="0"/>
        </references>
      </pivotArea>
    </format>
    <format dxfId="55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6">
            <x v="5"/>
            <x v="8"/>
            <x v="9"/>
            <x v="10"/>
            <x v="11"/>
            <x v="12"/>
          </reference>
          <reference field="5" count="1" selected="0">
            <x v="1"/>
          </reference>
          <reference field="6" count="0" selected="0"/>
        </references>
      </pivotArea>
    </format>
    <format dxfId="54">
      <pivotArea dataOnly="0" labelOnly="1" outline="0" axis="axisValues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0" type="button" dataOnly="0" labelOnly="1" outline="0" axis="axisRow" fieldPosition="0"/>
    </format>
    <format dxfId="50">
      <pivotArea field="1" type="button" dataOnly="0" labelOnly="1" outline="0" axis="axisRow" fieldPosition="1"/>
    </format>
    <format dxfId="49">
      <pivotArea field="6" type="button" dataOnly="0" labelOnly="1" outline="0" axis="axisRow" fieldPosition="2"/>
    </format>
    <format dxfId="48">
      <pivotArea field="3" type="button" dataOnly="0" labelOnly="1" outline="0" axis="axisRow" fieldPosition="3"/>
    </format>
    <format dxfId="47">
      <pivotArea field="5" type="button" dataOnly="0" labelOnly="1" outline="0" axis="axisRow" fieldPosition="4"/>
    </format>
    <format dxfId="46">
      <pivotArea field="4" type="button" dataOnly="0" labelOnly="1" outline="0" axis="axisRow" fieldPosition="5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3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2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6" count="0"/>
        </references>
      </pivotArea>
    </format>
    <format dxfId="41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0"/>
          <reference field="6" count="0" selected="0"/>
        </references>
      </pivotArea>
    </format>
    <format dxfId="40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0"/>
          <reference field="6" count="0" selected="0"/>
        </references>
      </pivotArea>
    </format>
    <format dxfId="39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5" count="0"/>
          <reference field="6" count="0" selected="0"/>
        </references>
      </pivotArea>
    </format>
    <format dxfId="38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5" count="0"/>
          <reference field="6" count="0" selected="0"/>
        </references>
      </pivotArea>
    </format>
    <format dxfId="37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5" count="0"/>
          <reference field="6" count="0" selected="0"/>
        </references>
      </pivotArea>
    </format>
    <format dxfId="36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5" count="0"/>
          <reference field="6" count="0" selected="0"/>
        </references>
      </pivotArea>
    </format>
    <format dxfId="35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2">
            <x v="2"/>
            <x v="9"/>
          </reference>
          <reference field="5" count="1" selected="0">
            <x v="0"/>
          </reference>
          <reference field="6" count="0" selected="0"/>
        </references>
      </pivotArea>
    </format>
    <format dxfId="34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2">
            <x v="2"/>
            <x v="9"/>
          </reference>
          <reference field="5" count="1" selected="0">
            <x v="1"/>
          </reference>
          <reference field="6" count="0" selected="0"/>
        </references>
      </pivotArea>
    </format>
    <format dxfId="33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1">
            <x v="9"/>
          </reference>
          <reference field="5" count="1" selected="0">
            <x v="0"/>
          </reference>
          <reference field="6" count="0" selected="0"/>
        </references>
      </pivotArea>
    </format>
    <format dxfId="32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1">
            <x v="9"/>
          </reference>
          <reference field="5" count="1" selected="0">
            <x v="1"/>
          </reference>
          <reference field="6" count="0" selected="0"/>
        </references>
      </pivotArea>
    </format>
    <format dxfId="31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8">
            <x v="0"/>
            <x v="1"/>
            <x v="3"/>
            <x v="4"/>
            <x v="5"/>
            <x v="6"/>
            <x v="7"/>
            <x v="8"/>
          </reference>
          <reference field="5" count="1" selected="0">
            <x v="0"/>
          </reference>
          <reference field="6" count="0" selected="0"/>
        </references>
      </pivotArea>
    </format>
    <format dxfId="30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3">
            <x v="4"/>
            <x v="6"/>
            <x v="8"/>
          </reference>
          <reference field="5" count="1" selected="0">
            <x v="1"/>
          </reference>
          <reference field="6" count="0" selected="0"/>
        </references>
      </pivotArea>
    </format>
    <format dxfId="29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5">
            <x v="5"/>
            <x v="8"/>
            <x v="10"/>
            <x v="11"/>
            <x v="12"/>
          </reference>
          <reference field="5" count="1" selected="0">
            <x v="0"/>
          </reference>
          <reference field="6" count="0" selected="0"/>
        </references>
      </pivotArea>
    </format>
    <format dxfId="28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5">
            <x v="5"/>
            <x v="8"/>
            <x v="10"/>
            <x v="11"/>
            <x v="12"/>
          </reference>
          <reference field="5" count="1" selected="0">
            <x v="1"/>
          </reference>
          <reference field="6" count="0" selected="0"/>
        </references>
      </pivotArea>
    </format>
    <format dxfId="27">
      <pivotArea dataOnly="0" labelOnly="1" outline="0" axis="axisValues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0" type="button" dataOnly="0" labelOnly="1" outline="0" axis="axisRow" fieldPosition="0"/>
    </format>
    <format dxfId="23">
      <pivotArea field="1" type="button" dataOnly="0" labelOnly="1" outline="0" axis="axisRow" fieldPosition="1"/>
    </format>
    <format dxfId="22">
      <pivotArea field="6" type="button" dataOnly="0" labelOnly="1" outline="0" axis="axisRow" fieldPosition="2"/>
    </format>
    <format dxfId="21">
      <pivotArea field="3" type="button" dataOnly="0" labelOnly="1" outline="0" axis="axisRow" fieldPosition="3"/>
    </format>
    <format dxfId="20">
      <pivotArea field="5" type="button" dataOnly="0" labelOnly="1" outline="0" axis="axisRow" fieldPosition="4"/>
    </format>
    <format dxfId="19">
      <pivotArea field="4" type="button" dataOnly="0" labelOnly="1" outline="0" axis="axisRow" fieldPosition="5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5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6" count="0"/>
        </references>
      </pivotArea>
    </format>
    <format dxfId="14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3" count="0"/>
          <reference field="6" count="0" selected="0"/>
        </references>
      </pivotArea>
    </format>
    <format dxfId="13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3" count="0"/>
          <reference field="6" count="0" selected="0"/>
        </references>
      </pivotArea>
    </format>
    <format dxfId="12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5" count="0"/>
          <reference field="6" count="0" selected="0"/>
        </references>
      </pivotArea>
    </format>
    <format dxfId="11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5" count="0"/>
          <reference field="6" count="0" selected="0"/>
        </references>
      </pivotArea>
    </format>
    <format dxfId="10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5" count="0"/>
          <reference field="6" count="0" selected="0"/>
        </references>
      </pivotArea>
    </format>
    <format dxfId="9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5" count="0"/>
          <reference field="6" count="0" selected="0"/>
        </references>
      </pivotArea>
    </format>
    <format dxfId="8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2">
            <x v="2"/>
            <x v="9"/>
          </reference>
          <reference field="5" count="1" selected="0">
            <x v="0"/>
          </reference>
          <reference field="6" count="0" selected="0"/>
        </references>
      </pivotArea>
    </format>
    <format dxfId="7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0"/>
          </reference>
          <reference field="4" count="2">
            <x v="2"/>
            <x v="9"/>
          </reference>
          <reference field="5" count="1" selected="0">
            <x v="1"/>
          </reference>
          <reference field="6" count="0" selected="0"/>
        </references>
      </pivotArea>
    </format>
    <format dxfId="6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1">
            <x v="9"/>
          </reference>
          <reference field="5" count="1" selected="0">
            <x v="0"/>
          </reference>
          <reference field="6" count="0" selected="0"/>
        </references>
      </pivotArea>
    </format>
    <format dxfId="5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3" count="1" selected="0">
            <x v="1"/>
          </reference>
          <reference field="4" count="1">
            <x v="9"/>
          </reference>
          <reference field="5" count="1" selected="0">
            <x v="1"/>
          </reference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8">
            <x v="0"/>
            <x v="1"/>
            <x v="3"/>
            <x v="4"/>
            <x v="5"/>
            <x v="6"/>
            <x v="7"/>
            <x v="8"/>
          </reference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0"/>
          </reference>
          <reference field="4" count="3">
            <x v="4"/>
            <x v="6"/>
            <x v="8"/>
          </reference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5">
            <x v="5"/>
            <x v="8"/>
            <x v="10"/>
            <x v="11"/>
            <x v="12"/>
          </reference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3" count="1" selected="0">
            <x v="1"/>
          </reference>
          <reference field="4" count="5">
            <x v="5"/>
            <x v="8"/>
            <x v="10"/>
            <x v="11"/>
            <x v="12"/>
          </reference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103"/>
  <sheetViews>
    <sheetView showGridLines="0" zoomScale="75" zoomScaleNormal="75" workbookViewId="0">
      <selection activeCell="G65" sqref="G65"/>
    </sheetView>
  </sheetViews>
  <sheetFormatPr defaultColWidth="9.109375" defaultRowHeight="14.4"/>
  <cols>
    <col min="1" max="1" width="4" style="173" customWidth="1"/>
    <col min="2" max="2" width="21.88671875" style="12" bestFit="1" customWidth="1"/>
    <col min="3" max="3" width="22.109375" style="4" bestFit="1" customWidth="1"/>
    <col min="4" max="4" width="22.109375" style="2" bestFit="1" customWidth="1"/>
    <col min="5" max="9" width="17.109375" style="2" customWidth="1"/>
    <col min="10" max="13" width="17.109375" style="12" customWidth="1"/>
    <col min="14" max="14" width="18.33203125" style="12" bestFit="1" customWidth="1"/>
    <col min="15" max="15" width="13" style="12" customWidth="1"/>
    <col min="16" max="16" width="14.88671875" style="12" customWidth="1"/>
    <col min="17" max="18" width="14.88671875" style="2" customWidth="1"/>
    <col min="19" max="19" width="12.33203125" style="2" bestFit="1" customWidth="1"/>
    <col min="20" max="20" width="10.6640625" style="2" bestFit="1" customWidth="1"/>
    <col min="21" max="21" width="16.109375" style="2" bestFit="1" customWidth="1"/>
    <col min="22" max="24" width="13.109375" style="2" customWidth="1"/>
    <col min="25" max="25" width="12.6640625" style="2" bestFit="1" customWidth="1"/>
    <col min="26" max="26" width="13.5546875" style="2" bestFit="1" customWidth="1"/>
    <col min="27" max="16384" width="9.109375" style="2"/>
  </cols>
  <sheetData>
    <row r="1" spans="2:25" s="74" customFormat="1" ht="18" customHeight="1">
      <c r="B1" s="74" t="s">
        <v>69</v>
      </c>
      <c r="C1" s="75">
        <v>234</v>
      </c>
      <c r="D1" s="76"/>
      <c r="E1" s="76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7"/>
      <c r="R1" s="77"/>
      <c r="S1" s="77"/>
      <c r="T1" s="77"/>
      <c r="U1" s="77"/>
      <c r="V1" s="77"/>
      <c r="W1" s="77"/>
      <c r="X1" s="77"/>
      <c r="Y1" s="77"/>
    </row>
    <row r="2" spans="2:25" s="74" customFormat="1" ht="18" customHeight="1">
      <c r="B2" s="74" t="s">
        <v>37</v>
      </c>
      <c r="C2" s="75" t="s">
        <v>38</v>
      </c>
      <c r="D2" s="76"/>
      <c r="E2" s="76"/>
      <c r="F2" s="77"/>
      <c r="G2" s="77"/>
      <c r="H2" s="77"/>
      <c r="I2" s="78"/>
      <c r="J2" s="78"/>
      <c r="K2" s="78"/>
      <c r="L2" s="78"/>
      <c r="M2" s="78"/>
      <c r="N2" s="78"/>
      <c r="O2" s="78"/>
      <c r="P2" s="78"/>
      <c r="Q2" s="77"/>
      <c r="R2" s="77"/>
      <c r="S2" s="77"/>
      <c r="T2" s="77"/>
      <c r="U2" s="77"/>
      <c r="V2" s="77"/>
      <c r="W2" s="77"/>
      <c r="X2" s="77"/>
      <c r="Y2" s="77"/>
    </row>
    <row r="3" spans="2:25" s="74" customFormat="1" ht="18" customHeight="1">
      <c r="B3" s="74" t="s">
        <v>70</v>
      </c>
      <c r="C3" s="175">
        <v>45773</v>
      </c>
      <c r="D3" s="76"/>
      <c r="E3" s="76"/>
      <c r="F3" s="79"/>
      <c r="I3" s="80"/>
      <c r="J3" s="80"/>
      <c r="K3" s="80"/>
      <c r="L3" s="80"/>
      <c r="M3" s="80"/>
      <c r="N3" s="80"/>
      <c r="O3" s="80"/>
      <c r="P3" s="81"/>
      <c r="Q3" s="82"/>
      <c r="R3" s="82"/>
    </row>
    <row r="4" spans="2:25" s="74" customFormat="1" ht="18" customHeight="1">
      <c r="B4" s="74" t="s">
        <v>0</v>
      </c>
      <c r="C4" s="75" t="s">
        <v>12</v>
      </c>
      <c r="D4" s="83"/>
      <c r="E4" s="83" t="s">
        <v>13</v>
      </c>
      <c r="F4" s="84"/>
      <c r="I4" s="80"/>
      <c r="J4" s="80"/>
      <c r="K4" s="80"/>
      <c r="L4" s="80"/>
      <c r="M4" s="80"/>
      <c r="N4" s="80"/>
      <c r="O4" s="80"/>
      <c r="P4" s="81"/>
      <c r="Q4" s="82"/>
      <c r="R4" s="82"/>
    </row>
    <row r="5" spans="2:25" s="74" customFormat="1" ht="18" customHeight="1">
      <c r="B5" s="74" t="s">
        <v>15</v>
      </c>
      <c r="C5" s="75" t="s">
        <v>14</v>
      </c>
      <c r="D5" s="83" t="s">
        <v>24</v>
      </c>
      <c r="E5" s="83" t="s">
        <v>24</v>
      </c>
      <c r="F5" s="85"/>
      <c r="I5" s="80"/>
      <c r="J5" s="80"/>
      <c r="K5" s="80"/>
      <c r="L5" s="80"/>
      <c r="M5" s="80"/>
      <c r="N5" s="80"/>
      <c r="O5" s="80"/>
      <c r="P5" s="81"/>
      <c r="Q5" s="82"/>
      <c r="R5" s="82"/>
    </row>
    <row r="6" spans="2:25" s="74" customFormat="1" ht="18" customHeight="1">
      <c r="B6" s="82"/>
      <c r="C6" s="81"/>
      <c r="D6" s="77"/>
      <c r="I6" s="80"/>
      <c r="J6" s="80"/>
      <c r="K6" s="80"/>
      <c r="L6" s="80"/>
      <c r="M6" s="80"/>
      <c r="N6" s="80"/>
      <c r="O6" s="80"/>
      <c r="P6" s="81"/>
      <c r="Q6" s="82"/>
      <c r="R6" s="82"/>
    </row>
    <row r="7" spans="2:25" s="82" customFormat="1" ht="51" customHeight="1">
      <c r="B7" s="86" t="s">
        <v>63</v>
      </c>
      <c r="C7" s="87" t="s">
        <v>39</v>
      </c>
      <c r="D7" s="88" t="s">
        <v>58</v>
      </c>
      <c r="E7" s="88" t="s">
        <v>59</v>
      </c>
      <c r="F7" s="88" t="s">
        <v>60</v>
      </c>
      <c r="G7" s="88" t="s">
        <v>40</v>
      </c>
      <c r="H7" s="88" t="s">
        <v>61</v>
      </c>
      <c r="I7" s="89"/>
      <c r="J7" s="89"/>
      <c r="K7" s="89"/>
      <c r="L7" s="89"/>
      <c r="M7" s="89"/>
      <c r="N7" s="89"/>
      <c r="O7" s="89"/>
      <c r="P7" s="90" t="s">
        <v>41</v>
      </c>
      <c r="Q7" s="91" t="s">
        <v>42</v>
      </c>
      <c r="R7" s="92" t="s">
        <v>43</v>
      </c>
      <c r="S7" s="93"/>
      <c r="T7" s="94" t="e">
        <f>SUM(R17:R19)-SUM(X17:X19)</f>
        <v>#REF!</v>
      </c>
      <c r="U7" s="95">
        <f>C3</f>
        <v>45773</v>
      </c>
      <c r="V7" s="96"/>
      <c r="W7" s="96"/>
      <c r="X7" s="96"/>
      <c r="Y7" s="97"/>
    </row>
    <row r="8" spans="2:25" s="82" customFormat="1" ht="18" customHeight="1">
      <c r="B8" s="86" t="str">
        <f>B7 &amp;" Kms"</f>
        <v>234 TOTAL Kms</v>
      </c>
      <c r="C8" s="126">
        <v>2.29</v>
      </c>
      <c r="D8" s="127">
        <v>10.199999999999999</v>
      </c>
      <c r="E8" s="127">
        <v>8.02</v>
      </c>
      <c r="F8" s="127">
        <v>8.36</v>
      </c>
      <c r="G8" s="127">
        <v>2.63</v>
      </c>
      <c r="H8" s="127">
        <v>10</v>
      </c>
      <c r="I8" s="128"/>
      <c r="J8" s="128"/>
      <c r="K8" s="128"/>
      <c r="L8" s="128"/>
      <c r="M8" s="128"/>
      <c r="N8" s="128"/>
      <c r="O8" s="128"/>
      <c r="P8" s="129">
        <f ca="1">R8-Q8</f>
        <v>16.380000000000003</v>
      </c>
      <c r="Q8" s="130">
        <f ca="1">SUMIF(C7:O19,"*Pos*",C8:O8)</f>
        <v>25.119999999999997</v>
      </c>
      <c r="R8" s="131">
        <f>SUM(C8:O8)</f>
        <v>41.5</v>
      </c>
      <c r="S8" s="132"/>
      <c r="T8" s="133"/>
      <c r="U8" s="133"/>
      <c r="V8" s="134"/>
      <c r="W8" s="134"/>
      <c r="X8" s="135"/>
      <c r="Y8" s="136"/>
    </row>
    <row r="9" spans="2:25" s="82" customFormat="1" ht="18" customHeight="1">
      <c r="B9" s="98" t="s">
        <v>44</v>
      </c>
      <c r="C9" s="137">
        <f t="shared" ref="C9:O9" si="0">C65+C79+C93</f>
        <v>4</v>
      </c>
      <c r="D9" s="138">
        <f t="shared" si="0"/>
        <v>7</v>
      </c>
      <c r="E9" s="138">
        <f t="shared" si="0"/>
        <v>30</v>
      </c>
      <c r="F9" s="138">
        <f t="shared" si="0"/>
        <v>36</v>
      </c>
      <c r="G9" s="138">
        <f t="shared" si="0"/>
        <v>6</v>
      </c>
      <c r="H9" s="138">
        <f t="shared" si="0"/>
        <v>1</v>
      </c>
      <c r="I9" s="138">
        <f t="shared" si="0"/>
        <v>0</v>
      </c>
      <c r="J9" s="138">
        <f t="shared" si="0"/>
        <v>0</v>
      </c>
      <c r="K9" s="138">
        <f t="shared" si="0"/>
        <v>0</v>
      </c>
      <c r="L9" s="138">
        <f t="shared" si="0"/>
        <v>0</v>
      </c>
      <c r="M9" s="138">
        <f t="shared" si="0"/>
        <v>0</v>
      </c>
      <c r="N9" s="138">
        <f t="shared" si="0"/>
        <v>0</v>
      </c>
      <c r="O9" s="138">
        <f t="shared" si="0"/>
        <v>0</v>
      </c>
      <c r="P9" s="139">
        <f t="shared" ref="P9:R9" ca="1" si="1">P65+P79+P93</f>
        <v>66</v>
      </c>
      <c r="Q9" s="140">
        <f t="shared" ca="1" si="1"/>
        <v>18</v>
      </c>
      <c r="R9" s="141">
        <f t="shared" si="1"/>
        <v>84</v>
      </c>
      <c r="S9" s="110"/>
      <c r="T9" s="142"/>
      <c r="U9" s="142"/>
      <c r="V9" s="81"/>
      <c r="W9" s="81"/>
      <c r="X9" s="143"/>
      <c r="Y9" s="144"/>
    </row>
    <row r="10" spans="2:25" s="82" customFormat="1" ht="18" customHeight="1">
      <c r="B10" s="99" t="s">
        <v>45</v>
      </c>
      <c r="C10" s="145">
        <f t="shared" ref="C10:O10" si="2">C66+C80+C94</f>
        <v>4</v>
      </c>
      <c r="D10" s="146">
        <f t="shared" si="2"/>
        <v>7</v>
      </c>
      <c r="E10" s="146">
        <f t="shared" si="2"/>
        <v>30</v>
      </c>
      <c r="F10" s="146">
        <f t="shared" si="2"/>
        <v>36</v>
      </c>
      <c r="G10" s="146">
        <f t="shared" si="2"/>
        <v>6</v>
      </c>
      <c r="H10" s="146">
        <f t="shared" si="2"/>
        <v>1</v>
      </c>
      <c r="I10" s="146">
        <f t="shared" si="2"/>
        <v>0</v>
      </c>
      <c r="J10" s="146">
        <f t="shared" si="2"/>
        <v>0</v>
      </c>
      <c r="K10" s="146">
        <f t="shared" si="2"/>
        <v>0</v>
      </c>
      <c r="L10" s="146">
        <f t="shared" si="2"/>
        <v>0</v>
      </c>
      <c r="M10" s="146">
        <f t="shared" si="2"/>
        <v>0</v>
      </c>
      <c r="N10" s="146">
        <f t="shared" si="2"/>
        <v>0</v>
      </c>
      <c r="O10" s="146">
        <f t="shared" si="2"/>
        <v>0</v>
      </c>
      <c r="P10" s="145">
        <f t="shared" ref="P10:R10" ca="1" si="3">P66+P80+P94</f>
        <v>66</v>
      </c>
      <c r="Q10" s="147">
        <f t="shared" ca="1" si="3"/>
        <v>18</v>
      </c>
      <c r="R10" s="148">
        <f t="shared" si="3"/>
        <v>84</v>
      </c>
      <c r="S10" s="110"/>
      <c r="T10" s="142"/>
      <c r="U10" s="142"/>
      <c r="V10" s="81"/>
      <c r="W10" s="81"/>
      <c r="X10" s="143"/>
      <c r="Y10" s="144"/>
    </row>
    <row r="11" spans="2:25" s="82" customFormat="1" ht="18" customHeight="1">
      <c r="B11" s="99" t="s">
        <v>46</v>
      </c>
      <c r="C11" s="145">
        <f t="shared" ref="C11:O11" si="4">C67+C81+C95</f>
        <v>4</v>
      </c>
      <c r="D11" s="146">
        <f t="shared" si="4"/>
        <v>7</v>
      </c>
      <c r="E11" s="146">
        <f t="shared" si="4"/>
        <v>30</v>
      </c>
      <c r="F11" s="146">
        <f t="shared" si="4"/>
        <v>36</v>
      </c>
      <c r="G11" s="146">
        <f t="shared" si="4"/>
        <v>6</v>
      </c>
      <c r="H11" s="146">
        <f t="shared" si="4"/>
        <v>1</v>
      </c>
      <c r="I11" s="146">
        <f t="shared" si="4"/>
        <v>0</v>
      </c>
      <c r="J11" s="146">
        <f t="shared" si="4"/>
        <v>0</v>
      </c>
      <c r="K11" s="146">
        <f t="shared" si="4"/>
        <v>0</v>
      </c>
      <c r="L11" s="146">
        <f t="shared" si="4"/>
        <v>0</v>
      </c>
      <c r="M11" s="146">
        <f t="shared" si="4"/>
        <v>0</v>
      </c>
      <c r="N11" s="146">
        <f t="shared" si="4"/>
        <v>0</v>
      </c>
      <c r="O11" s="146">
        <f t="shared" si="4"/>
        <v>0</v>
      </c>
      <c r="P11" s="145">
        <f t="shared" ref="P11:R11" ca="1" si="5">P67+P81+P95</f>
        <v>66</v>
      </c>
      <c r="Q11" s="147">
        <f t="shared" ca="1" si="5"/>
        <v>18</v>
      </c>
      <c r="R11" s="148">
        <f t="shared" si="5"/>
        <v>84</v>
      </c>
      <c r="S11" s="110"/>
      <c r="T11" s="142"/>
      <c r="U11" s="142"/>
      <c r="V11" s="81"/>
      <c r="W11" s="81"/>
      <c r="X11" s="143"/>
      <c r="Y11" s="144"/>
    </row>
    <row r="12" spans="2:25" s="82" customFormat="1" ht="18" customHeight="1">
      <c r="B12" s="99" t="s">
        <v>47</v>
      </c>
      <c r="C12" s="145">
        <f t="shared" ref="C12:O12" si="6">C68+C82+C96</f>
        <v>4</v>
      </c>
      <c r="D12" s="146">
        <f t="shared" si="6"/>
        <v>7</v>
      </c>
      <c r="E12" s="146">
        <f t="shared" si="6"/>
        <v>30</v>
      </c>
      <c r="F12" s="146">
        <f t="shared" si="6"/>
        <v>36</v>
      </c>
      <c r="G12" s="146">
        <f t="shared" si="6"/>
        <v>6</v>
      </c>
      <c r="H12" s="146">
        <f t="shared" si="6"/>
        <v>1</v>
      </c>
      <c r="I12" s="146">
        <f t="shared" si="6"/>
        <v>0</v>
      </c>
      <c r="J12" s="146">
        <f t="shared" si="6"/>
        <v>0</v>
      </c>
      <c r="K12" s="146">
        <f t="shared" si="6"/>
        <v>0</v>
      </c>
      <c r="L12" s="146">
        <f t="shared" si="6"/>
        <v>0</v>
      </c>
      <c r="M12" s="146">
        <f t="shared" si="6"/>
        <v>0</v>
      </c>
      <c r="N12" s="146">
        <f t="shared" si="6"/>
        <v>0</v>
      </c>
      <c r="O12" s="146">
        <f t="shared" si="6"/>
        <v>0</v>
      </c>
      <c r="P12" s="145">
        <f t="shared" ref="P12:R12" ca="1" si="7">P68+P82+P96</f>
        <v>66</v>
      </c>
      <c r="Q12" s="147">
        <f t="shared" ca="1" si="7"/>
        <v>18</v>
      </c>
      <c r="R12" s="148">
        <f t="shared" si="7"/>
        <v>84</v>
      </c>
      <c r="S12" s="110"/>
      <c r="T12" s="142"/>
      <c r="U12" s="100" t="s">
        <v>56</v>
      </c>
      <c r="V12" s="101"/>
      <c r="W12" s="149"/>
      <c r="X12" s="143"/>
      <c r="Y12" s="150" t="s">
        <v>77</v>
      </c>
    </row>
    <row r="13" spans="2:25" s="82" customFormat="1" ht="18" customHeight="1">
      <c r="B13" s="99" t="s">
        <v>48</v>
      </c>
      <c r="C13" s="145">
        <f t="shared" ref="C13:O13" si="8">C69+C83+C97</f>
        <v>4</v>
      </c>
      <c r="D13" s="146">
        <f t="shared" si="8"/>
        <v>7</v>
      </c>
      <c r="E13" s="146">
        <f t="shared" si="8"/>
        <v>30</v>
      </c>
      <c r="F13" s="146">
        <f t="shared" si="8"/>
        <v>36</v>
      </c>
      <c r="G13" s="146">
        <f t="shared" si="8"/>
        <v>6</v>
      </c>
      <c r="H13" s="146">
        <f t="shared" si="8"/>
        <v>1</v>
      </c>
      <c r="I13" s="146">
        <f t="shared" si="8"/>
        <v>0</v>
      </c>
      <c r="J13" s="146">
        <f t="shared" si="8"/>
        <v>0</v>
      </c>
      <c r="K13" s="146">
        <f t="shared" si="8"/>
        <v>0</v>
      </c>
      <c r="L13" s="146">
        <f t="shared" si="8"/>
        <v>0</v>
      </c>
      <c r="M13" s="146">
        <f t="shared" si="8"/>
        <v>0</v>
      </c>
      <c r="N13" s="146">
        <f t="shared" si="8"/>
        <v>0</v>
      </c>
      <c r="O13" s="146">
        <f t="shared" si="8"/>
        <v>0</v>
      </c>
      <c r="P13" s="145">
        <f t="shared" ref="P13:R13" ca="1" si="9">P69+P83+P97</f>
        <v>66</v>
      </c>
      <c r="Q13" s="147">
        <f t="shared" ca="1" si="9"/>
        <v>18</v>
      </c>
      <c r="R13" s="148">
        <f t="shared" si="9"/>
        <v>84</v>
      </c>
      <c r="S13" s="110"/>
      <c r="T13" s="142"/>
      <c r="U13" s="102" t="s">
        <v>49</v>
      </c>
      <c r="V13" s="151" t="e">
        <f t="shared" ref="V13:V15" si="10">V69+V83+V97</f>
        <v>#REF!</v>
      </c>
      <c r="W13" s="152"/>
      <c r="X13" s="153" t="e">
        <f t="shared" ref="X13:X15" ca="1" si="11">X69+X83+X97</f>
        <v>#REF!</v>
      </c>
      <c r="Y13" s="154" t="e">
        <f t="shared" ref="Y13:Y15" si="12">Y69+Y83+Y97</f>
        <v>#REF!</v>
      </c>
    </row>
    <row r="14" spans="2:25" s="82" customFormat="1" ht="18" customHeight="1">
      <c r="B14" s="99" t="s">
        <v>50</v>
      </c>
      <c r="C14" s="155">
        <f t="shared" ref="C14:O14" si="13">C70+C84+C98</f>
        <v>0</v>
      </c>
      <c r="D14" s="156">
        <f t="shared" si="13"/>
        <v>1</v>
      </c>
      <c r="E14" s="156">
        <f t="shared" si="13"/>
        <v>24</v>
      </c>
      <c r="F14" s="156">
        <f t="shared" si="13"/>
        <v>25</v>
      </c>
      <c r="G14" s="156">
        <f t="shared" si="13"/>
        <v>1</v>
      </c>
      <c r="H14" s="156">
        <f t="shared" si="13"/>
        <v>0</v>
      </c>
      <c r="I14" s="156">
        <f t="shared" si="13"/>
        <v>0</v>
      </c>
      <c r="J14" s="156">
        <f t="shared" si="13"/>
        <v>0</v>
      </c>
      <c r="K14" s="156">
        <f t="shared" si="13"/>
        <v>0</v>
      </c>
      <c r="L14" s="156">
        <f t="shared" si="13"/>
        <v>0</v>
      </c>
      <c r="M14" s="156">
        <f t="shared" si="13"/>
        <v>0</v>
      </c>
      <c r="N14" s="156">
        <f t="shared" si="13"/>
        <v>0</v>
      </c>
      <c r="O14" s="156">
        <f t="shared" si="13"/>
        <v>0</v>
      </c>
      <c r="P14" s="145">
        <f t="shared" ref="P14:R14" ca="1" si="14">P70+P84+P98</f>
        <v>49</v>
      </c>
      <c r="Q14" s="147">
        <f t="shared" ca="1" si="14"/>
        <v>2</v>
      </c>
      <c r="R14" s="148">
        <f t="shared" si="14"/>
        <v>51</v>
      </c>
      <c r="S14" s="110"/>
      <c r="T14" s="142"/>
      <c r="U14" s="102" t="s">
        <v>51</v>
      </c>
      <c r="V14" s="151" t="e">
        <f t="shared" si="10"/>
        <v>#REF!</v>
      </c>
      <c r="W14" s="152"/>
      <c r="X14" s="153" t="e">
        <f t="shared" ca="1" si="11"/>
        <v>#REF!</v>
      </c>
      <c r="Y14" s="154" t="e">
        <f t="shared" si="12"/>
        <v>#REF!</v>
      </c>
    </row>
    <row r="15" spans="2:25" s="82" customFormat="1" ht="18" customHeight="1">
      <c r="B15" s="99" t="s">
        <v>52</v>
      </c>
      <c r="C15" s="155">
        <f t="shared" ref="C15:O15" si="15">C71+C85+C99</f>
        <v>0</v>
      </c>
      <c r="D15" s="156">
        <f t="shared" si="15"/>
        <v>1</v>
      </c>
      <c r="E15" s="156">
        <f t="shared" si="15"/>
        <v>24</v>
      </c>
      <c r="F15" s="156">
        <f t="shared" si="15"/>
        <v>25</v>
      </c>
      <c r="G15" s="156">
        <f t="shared" si="15"/>
        <v>1</v>
      </c>
      <c r="H15" s="156">
        <f t="shared" si="15"/>
        <v>0</v>
      </c>
      <c r="I15" s="156">
        <f t="shared" si="15"/>
        <v>0</v>
      </c>
      <c r="J15" s="156">
        <f t="shared" si="15"/>
        <v>0</v>
      </c>
      <c r="K15" s="156">
        <f t="shared" si="15"/>
        <v>0</v>
      </c>
      <c r="L15" s="156">
        <f t="shared" si="15"/>
        <v>0</v>
      </c>
      <c r="M15" s="156">
        <f t="shared" si="15"/>
        <v>0</v>
      </c>
      <c r="N15" s="156">
        <f t="shared" si="15"/>
        <v>0</v>
      </c>
      <c r="O15" s="156">
        <f t="shared" si="15"/>
        <v>0</v>
      </c>
      <c r="P15" s="145">
        <f t="shared" ref="P15:R15" ca="1" si="16">P71+P85+P99</f>
        <v>49</v>
      </c>
      <c r="Q15" s="147">
        <f t="shared" ca="1" si="16"/>
        <v>2</v>
      </c>
      <c r="R15" s="148">
        <f t="shared" si="16"/>
        <v>51</v>
      </c>
      <c r="S15" s="110"/>
      <c r="T15" s="142"/>
      <c r="U15" s="102" t="s">
        <v>53</v>
      </c>
      <c r="V15" s="151" t="e">
        <f t="shared" si="10"/>
        <v>#REF!</v>
      </c>
      <c r="W15" s="152"/>
      <c r="X15" s="153" t="e">
        <f t="shared" ca="1" si="11"/>
        <v>#REF!</v>
      </c>
      <c r="Y15" s="154" t="e">
        <f t="shared" si="12"/>
        <v>#REF!</v>
      </c>
    </row>
    <row r="16" spans="2:25" s="82" customFormat="1" ht="18" customHeight="1">
      <c r="B16" s="103" t="s">
        <v>54</v>
      </c>
      <c r="C16" s="157">
        <f t="shared" ref="C16:O16" si="17">C72+C86+C100</f>
        <v>0</v>
      </c>
      <c r="D16" s="158">
        <f t="shared" si="17"/>
        <v>1</v>
      </c>
      <c r="E16" s="158">
        <f t="shared" si="17"/>
        <v>24</v>
      </c>
      <c r="F16" s="158">
        <f t="shared" si="17"/>
        <v>25</v>
      </c>
      <c r="G16" s="158">
        <f t="shared" si="17"/>
        <v>1</v>
      </c>
      <c r="H16" s="158">
        <f t="shared" si="17"/>
        <v>0</v>
      </c>
      <c r="I16" s="158">
        <f t="shared" si="17"/>
        <v>0</v>
      </c>
      <c r="J16" s="158">
        <f t="shared" si="17"/>
        <v>0</v>
      </c>
      <c r="K16" s="158">
        <f t="shared" si="17"/>
        <v>0</v>
      </c>
      <c r="L16" s="158">
        <f t="shared" si="17"/>
        <v>0</v>
      </c>
      <c r="M16" s="158">
        <f t="shared" si="17"/>
        <v>0</v>
      </c>
      <c r="N16" s="158">
        <f t="shared" si="17"/>
        <v>0</v>
      </c>
      <c r="O16" s="158">
        <f t="shared" si="17"/>
        <v>0</v>
      </c>
      <c r="P16" s="157">
        <f t="shared" ref="P16:R16" ca="1" si="18">P72+P86+P100</f>
        <v>49</v>
      </c>
      <c r="Q16" s="159">
        <f t="shared" ca="1" si="18"/>
        <v>2</v>
      </c>
      <c r="R16" s="160">
        <f t="shared" si="18"/>
        <v>51</v>
      </c>
      <c r="S16" s="110"/>
      <c r="T16" s="142"/>
      <c r="U16" s="104" t="s">
        <v>78</v>
      </c>
      <c r="V16" s="161" t="s">
        <v>79</v>
      </c>
      <c r="W16" s="161" t="s">
        <v>80</v>
      </c>
      <c r="X16" s="162" t="s">
        <v>81</v>
      </c>
      <c r="Y16" s="163"/>
    </row>
    <row r="17" spans="2:25" s="82" customFormat="1" ht="18" customHeight="1">
      <c r="B17" s="105" t="str">
        <f>B7&amp;"KMS WKD"</f>
        <v>234 TOTALKMS WKD</v>
      </c>
      <c r="C17" s="106">
        <f t="shared" ref="C17:O17" si="19">C73+C87+C101</f>
        <v>9.16</v>
      </c>
      <c r="D17" s="106">
        <f t="shared" si="19"/>
        <v>71.400000000000006</v>
      </c>
      <c r="E17" s="106">
        <f t="shared" si="19"/>
        <v>240.6</v>
      </c>
      <c r="F17" s="106">
        <f t="shared" si="19"/>
        <v>300.96000000000004</v>
      </c>
      <c r="G17" s="106">
        <f t="shared" si="19"/>
        <v>15.779999999999998</v>
      </c>
      <c r="H17" s="106">
        <f t="shared" si="19"/>
        <v>10</v>
      </c>
      <c r="I17" s="106">
        <f t="shared" si="19"/>
        <v>0</v>
      </c>
      <c r="J17" s="106">
        <f t="shared" si="19"/>
        <v>0</v>
      </c>
      <c r="K17" s="106">
        <f t="shared" si="19"/>
        <v>0</v>
      </c>
      <c r="L17" s="106">
        <f t="shared" si="19"/>
        <v>0</v>
      </c>
      <c r="M17" s="106">
        <f t="shared" si="19"/>
        <v>0</v>
      </c>
      <c r="N17" s="106">
        <f t="shared" si="19"/>
        <v>0</v>
      </c>
      <c r="O17" s="106">
        <f t="shared" si="19"/>
        <v>0</v>
      </c>
      <c r="P17" s="107">
        <f ca="1">P73+P87+P101</f>
        <v>541.56000000000006</v>
      </c>
      <c r="Q17" s="108">
        <f t="shared" ref="Q17:R17" ca="1" si="20">Q73+Q87+Q101</f>
        <v>106.33999999999999</v>
      </c>
      <c r="R17" s="109">
        <f t="shared" si="20"/>
        <v>647.89999999999986</v>
      </c>
      <c r="S17" s="110"/>
      <c r="T17" s="102"/>
      <c r="U17" s="102" t="s">
        <v>49</v>
      </c>
      <c r="V17" s="111" t="e">
        <f>V73+V87+V101</f>
        <v>#REF!</v>
      </c>
      <c r="W17" s="111" t="e">
        <f t="shared" ref="W17" si="21">W73+W87+W101</f>
        <v>#REF!</v>
      </c>
      <c r="X17" s="112" t="e">
        <f>W17+V17</f>
        <v>#REF!</v>
      </c>
      <c r="Y17" s="113"/>
    </row>
    <row r="18" spans="2:25" s="82" customFormat="1" ht="18" customHeight="1">
      <c r="B18" s="105" t="str">
        <f>B7&amp;"KMS SAT"</f>
        <v>234 TOTALKMS SAT</v>
      </c>
      <c r="C18" s="106">
        <f t="shared" ref="C18:O18" si="22">C74+C88+C102</f>
        <v>0</v>
      </c>
      <c r="D18" s="106">
        <f t="shared" si="22"/>
        <v>10.199999999999999</v>
      </c>
      <c r="E18" s="106">
        <f t="shared" si="22"/>
        <v>192.48</v>
      </c>
      <c r="F18" s="106">
        <f t="shared" si="22"/>
        <v>209</v>
      </c>
      <c r="G18" s="106">
        <f t="shared" si="22"/>
        <v>2.63</v>
      </c>
      <c r="H18" s="106">
        <f t="shared" si="22"/>
        <v>0</v>
      </c>
      <c r="I18" s="106">
        <f t="shared" si="22"/>
        <v>0</v>
      </c>
      <c r="J18" s="106">
        <f t="shared" si="22"/>
        <v>0</v>
      </c>
      <c r="K18" s="106">
        <f t="shared" si="22"/>
        <v>0</v>
      </c>
      <c r="L18" s="106">
        <f t="shared" si="22"/>
        <v>0</v>
      </c>
      <c r="M18" s="106">
        <f t="shared" si="22"/>
        <v>0</v>
      </c>
      <c r="N18" s="106">
        <f t="shared" si="22"/>
        <v>0</v>
      </c>
      <c r="O18" s="106">
        <f t="shared" si="22"/>
        <v>0</v>
      </c>
      <c r="P18" s="107">
        <f t="shared" ref="P18:R18" ca="1" si="23">P74+P88+P102</f>
        <v>401.47999999999996</v>
      </c>
      <c r="Q18" s="108">
        <f t="shared" ca="1" si="23"/>
        <v>12.829999999999998</v>
      </c>
      <c r="R18" s="109">
        <f t="shared" si="23"/>
        <v>414.30999999999995</v>
      </c>
      <c r="S18" s="110"/>
      <c r="T18" s="102"/>
      <c r="U18" s="102" t="s">
        <v>51</v>
      </c>
      <c r="V18" s="111" t="e">
        <f t="shared" ref="V18:W18" si="24">V74+V88+V102</f>
        <v>#REF!</v>
      </c>
      <c r="W18" s="111" t="e">
        <f t="shared" si="24"/>
        <v>#REF!</v>
      </c>
      <c r="X18" s="112" t="e">
        <f>W18+V18</f>
        <v>#REF!</v>
      </c>
      <c r="Y18" s="114"/>
    </row>
    <row r="19" spans="2:25" s="82" customFormat="1" ht="18" customHeight="1">
      <c r="B19" s="103" t="str">
        <f>B7&amp;"KMS SUN/PH"</f>
        <v>234 TOTALKMS SUN/PH</v>
      </c>
      <c r="C19" s="115">
        <f t="shared" ref="C19:O19" si="25">C75+C89+C103</f>
        <v>0</v>
      </c>
      <c r="D19" s="115">
        <f t="shared" si="25"/>
        <v>10.199999999999999</v>
      </c>
      <c r="E19" s="115">
        <f t="shared" si="25"/>
        <v>192.48</v>
      </c>
      <c r="F19" s="115">
        <f t="shared" si="25"/>
        <v>209</v>
      </c>
      <c r="G19" s="115">
        <f t="shared" si="25"/>
        <v>2.63</v>
      </c>
      <c r="H19" s="115">
        <f t="shared" si="25"/>
        <v>0</v>
      </c>
      <c r="I19" s="115">
        <f t="shared" si="25"/>
        <v>0</v>
      </c>
      <c r="J19" s="115">
        <f t="shared" si="25"/>
        <v>0</v>
      </c>
      <c r="K19" s="115">
        <f t="shared" si="25"/>
        <v>0</v>
      </c>
      <c r="L19" s="115">
        <f t="shared" si="25"/>
        <v>0</v>
      </c>
      <c r="M19" s="115">
        <f t="shared" si="25"/>
        <v>0</v>
      </c>
      <c r="N19" s="115">
        <f t="shared" si="25"/>
        <v>0</v>
      </c>
      <c r="O19" s="115">
        <f t="shared" si="25"/>
        <v>0</v>
      </c>
      <c r="P19" s="164">
        <f t="shared" ref="P19:R19" ca="1" si="26">P75+P89+P103</f>
        <v>401.47999999999996</v>
      </c>
      <c r="Q19" s="165">
        <f t="shared" ca="1" si="26"/>
        <v>12.829999999999998</v>
      </c>
      <c r="R19" s="166">
        <f t="shared" si="26"/>
        <v>414.30999999999995</v>
      </c>
      <c r="S19" s="167"/>
      <c r="T19" s="168"/>
      <c r="U19" s="116" t="s">
        <v>53</v>
      </c>
      <c r="V19" s="117" t="e">
        <f t="shared" ref="V19:W19" si="27">V75+V89+V103</f>
        <v>#REF!</v>
      </c>
      <c r="W19" s="117" t="e">
        <f t="shared" si="27"/>
        <v>#REF!</v>
      </c>
      <c r="X19" s="118" t="e">
        <f>W19+V19</f>
        <v>#REF!</v>
      </c>
      <c r="Y19" s="119"/>
    </row>
    <row r="20" spans="2:25" customFormat="1" ht="18" customHeight="1"/>
    <row r="21" spans="2:25" s="82" customFormat="1" ht="18" customHeight="1">
      <c r="I21" s="81"/>
      <c r="J21" s="81"/>
      <c r="K21" s="81"/>
      <c r="L21" s="81"/>
      <c r="M21" s="81"/>
      <c r="N21" s="81"/>
      <c r="O21" s="81"/>
      <c r="P21" s="81"/>
    </row>
    <row r="22" spans="2:25" s="82" customFormat="1" ht="18" customHeight="1">
      <c r="B22" s="120" t="s">
        <v>0</v>
      </c>
      <c r="C22" s="120" t="s">
        <v>36</v>
      </c>
      <c r="D22" s="120" t="s">
        <v>67</v>
      </c>
      <c r="E22" s="120" t="s">
        <v>68</v>
      </c>
      <c r="F22" s="120" t="s">
        <v>57</v>
      </c>
      <c r="G22" s="120" t="s">
        <v>71</v>
      </c>
      <c r="H22" s="120" t="s">
        <v>76</v>
      </c>
      <c r="I22" s="81"/>
      <c r="J22" s="81"/>
      <c r="K22" s="81"/>
      <c r="L22" s="81"/>
      <c r="M22" s="81"/>
      <c r="N22" s="81"/>
      <c r="O22" s="81"/>
      <c r="P22" s="81"/>
      <c r="Q22" s="121"/>
      <c r="R22" s="121"/>
      <c r="U22" s="77"/>
      <c r="V22" s="77"/>
      <c r="W22" s="77"/>
      <c r="X22" s="77"/>
      <c r="Y22" s="77"/>
    </row>
    <row r="23" spans="2:25" s="77" customFormat="1" ht="18" customHeight="1">
      <c r="B23" s="122" t="s">
        <v>12</v>
      </c>
      <c r="C23" s="123" t="s">
        <v>23</v>
      </c>
      <c r="D23" s="123" t="s">
        <v>72</v>
      </c>
      <c r="E23" s="123" t="s">
        <v>65</v>
      </c>
      <c r="F23" s="124">
        <v>720</v>
      </c>
      <c r="G23" s="123" t="s">
        <v>5</v>
      </c>
      <c r="H23" s="125">
        <f t="shared" ref="H23:H60" si="28">$C$3</f>
        <v>45773</v>
      </c>
      <c r="I23" s="78"/>
      <c r="J23" s="169" t="s">
        <v>0</v>
      </c>
      <c r="K23" s="169" t="s">
        <v>36</v>
      </c>
      <c r="L23" s="169" t="s">
        <v>76</v>
      </c>
      <c r="M23" s="169" t="s">
        <v>68</v>
      </c>
      <c r="N23" s="169" t="s">
        <v>71</v>
      </c>
      <c r="O23" s="169" t="s">
        <v>57</v>
      </c>
      <c r="P23" s="12" t="s">
        <v>74</v>
      </c>
      <c r="Q23" s="121"/>
      <c r="R23" s="121"/>
    </row>
    <row r="24" spans="2:25" s="77" customFormat="1" ht="18" customHeight="1">
      <c r="B24" s="122" t="s">
        <v>12</v>
      </c>
      <c r="C24" s="123" t="s">
        <v>23</v>
      </c>
      <c r="D24" s="123" t="s">
        <v>72</v>
      </c>
      <c r="E24" s="123" t="s">
        <v>65</v>
      </c>
      <c r="F24" s="124">
        <v>721</v>
      </c>
      <c r="G24" s="123" t="s">
        <v>5</v>
      </c>
      <c r="H24" s="125">
        <f t="shared" si="28"/>
        <v>45773</v>
      </c>
      <c r="I24" s="78"/>
      <c r="J24" s="12" t="s">
        <v>12</v>
      </c>
      <c r="K24" s="12">
        <v>234</v>
      </c>
      <c r="L24" s="170">
        <v>45773</v>
      </c>
      <c r="M24" s="12" t="s">
        <v>65</v>
      </c>
      <c r="N24" s="12" t="s">
        <v>5</v>
      </c>
      <c r="O24" s="12">
        <v>571</v>
      </c>
      <c r="P24" s="12">
        <v>3</v>
      </c>
      <c r="Q24" s="121"/>
      <c r="R24" s="121"/>
    </row>
    <row r="25" spans="2:25" s="77" customFormat="1" ht="18" customHeight="1">
      <c r="B25" s="122" t="s">
        <v>12</v>
      </c>
      <c r="C25" s="123">
        <v>234</v>
      </c>
      <c r="D25" s="123" t="s">
        <v>72</v>
      </c>
      <c r="E25" s="123" t="s">
        <v>65</v>
      </c>
      <c r="F25" s="124">
        <v>571</v>
      </c>
      <c r="G25" s="123" t="s">
        <v>5</v>
      </c>
      <c r="H25" s="125">
        <f t="shared" si="28"/>
        <v>45773</v>
      </c>
      <c r="I25" s="78"/>
      <c r="J25" s="12" t="s">
        <v>12</v>
      </c>
      <c r="K25" s="12">
        <v>234</v>
      </c>
      <c r="L25" s="170">
        <v>45773</v>
      </c>
      <c r="M25" s="12" t="s">
        <v>65</v>
      </c>
      <c r="N25" s="12" t="s">
        <v>5</v>
      </c>
      <c r="O25" s="12">
        <v>572</v>
      </c>
      <c r="P25" s="12">
        <v>3</v>
      </c>
      <c r="Q25" s="121"/>
      <c r="R25" s="121"/>
    </row>
    <row r="26" spans="2:25" s="77" customFormat="1" ht="18" customHeight="1">
      <c r="B26" s="122" t="s">
        <v>12</v>
      </c>
      <c r="C26" s="123" t="s">
        <v>23</v>
      </c>
      <c r="D26" s="123" t="s">
        <v>72</v>
      </c>
      <c r="E26" s="123" t="s">
        <v>65</v>
      </c>
      <c r="F26" s="124">
        <v>723</v>
      </c>
      <c r="G26" s="123" t="s">
        <v>5</v>
      </c>
      <c r="H26" s="125">
        <f t="shared" si="28"/>
        <v>45773</v>
      </c>
      <c r="I26" s="78"/>
      <c r="J26" s="12" t="s">
        <v>12</v>
      </c>
      <c r="K26" s="12">
        <v>234</v>
      </c>
      <c r="L26" s="170">
        <v>45773</v>
      </c>
      <c r="M26" s="12" t="s">
        <v>65</v>
      </c>
      <c r="N26" s="12" t="s">
        <v>3</v>
      </c>
      <c r="O26" s="12">
        <v>571</v>
      </c>
      <c r="P26" s="12">
        <v>2</v>
      </c>
      <c r="Q26" s="121"/>
      <c r="R26" s="121"/>
    </row>
    <row r="27" spans="2:25" s="77" customFormat="1" ht="18" customHeight="1">
      <c r="B27" s="122" t="s">
        <v>12</v>
      </c>
      <c r="C27" s="123" t="s">
        <v>23</v>
      </c>
      <c r="D27" s="123" t="s">
        <v>72</v>
      </c>
      <c r="E27" s="123" t="s">
        <v>65</v>
      </c>
      <c r="F27" s="124">
        <v>724</v>
      </c>
      <c r="G27" s="123" t="s">
        <v>5</v>
      </c>
      <c r="H27" s="125">
        <f t="shared" si="28"/>
        <v>45773</v>
      </c>
      <c r="I27" s="78"/>
      <c r="J27" s="12" t="s">
        <v>12</v>
      </c>
      <c r="K27" s="12">
        <v>234</v>
      </c>
      <c r="L27" s="170">
        <v>45773</v>
      </c>
      <c r="M27" s="12" t="s">
        <v>65</v>
      </c>
      <c r="N27" s="12" t="s">
        <v>3</v>
      </c>
      <c r="O27" s="12">
        <v>572</v>
      </c>
      <c r="P27" s="12">
        <v>4</v>
      </c>
      <c r="Q27" s="121"/>
      <c r="R27" s="121"/>
    </row>
    <row r="28" spans="2:25" s="77" customFormat="1" ht="18" customHeight="1">
      <c r="B28" s="122" t="s">
        <v>12</v>
      </c>
      <c r="C28" s="123" t="s">
        <v>23</v>
      </c>
      <c r="D28" s="123" t="s">
        <v>72</v>
      </c>
      <c r="E28" s="123" t="s">
        <v>65</v>
      </c>
      <c r="F28" s="124">
        <v>851</v>
      </c>
      <c r="G28" s="123" t="s">
        <v>5</v>
      </c>
      <c r="H28" s="125">
        <f t="shared" si="28"/>
        <v>45773</v>
      </c>
      <c r="I28" s="78"/>
      <c r="J28" s="12" t="s">
        <v>12</v>
      </c>
      <c r="K28" s="12">
        <v>234</v>
      </c>
      <c r="L28" s="170">
        <v>45773</v>
      </c>
      <c r="M28" s="12" t="s">
        <v>66</v>
      </c>
      <c r="N28" s="12" t="s">
        <v>5</v>
      </c>
      <c r="O28" s="12">
        <v>572</v>
      </c>
      <c r="P28" s="12">
        <v>2</v>
      </c>
      <c r="Q28" s="121"/>
      <c r="R28" s="121"/>
    </row>
    <row r="29" spans="2:25" s="77" customFormat="1" ht="18" customHeight="1">
      <c r="B29" s="122" t="s">
        <v>12</v>
      </c>
      <c r="C29" s="123">
        <v>234</v>
      </c>
      <c r="D29" s="123" t="s">
        <v>72</v>
      </c>
      <c r="E29" s="123" t="s">
        <v>65</v>
      </c>
      <c r="F29" s="124">
        <v>571</v>
      </c>
      <c r="G29" s="123" t="s">
        <v>5</v>
      </c>
      <c r="H29" s="125">
        <f t="shared" si="28"/>
        <v>45773</v>
      </c>
      <c r="I29" s="78"/>
      <c r="J29" s="12" t="s">
        <v>12</v>
      </c>
      <c r="K29" s="12">
        <v>234</v>
      </c>
      <c r="L29" s="170">
        <v>45773</v>
      </c>
      <c r="M29" s="12" t="s">
        <v>66</v>
      </c>
      <c r="N29" s="12" t="s">
        <v>3</v>
      </c>
      <c r="O29" s="12">
        <v>572</v>
      </c>
      <c r="P29" s="12">
        <v>1</v>
      </c>
      <c r="Q29" s="121"/>
      <c r="R29" s="121"/>
    </row>
    <row r="30" spans="2:25" s="77" customFormat="1" ht="18" customHeight="1">
      <c r="B30" s="122" t="s">
        <v>12</v>
      </c>
      <c r="C30" s="123" t="s">
        <v>23</v>
      </c>
      <c r="D30" s="123" t="s">
        <v>72</v>
      </c>
      <c r="E30" s="123" t="s">
        <v>65</v>
      </c>
      <c r="F30" s="124">
        <v>727</v>
      </c>
      <c r="G30" s="123" t="s">
        <v>5</v>
      </c>
      <c r="H30" s="125">
        <f t="shared" si="28"/>
        <v>45773</v>
      </c>
      <c r="I30" s="78"/>
      <c r="J30" s="12" t="s">
        <v>12</v>
      </c>
      <c r="K30" s="12" t="s">
        <v>23</v>
      </c>
      <c r="L30" s="170">
        <v>45773</v>
      </c>
      <c r="M30" s="12" t="s">
        <v>65</v>
      </c>
      <c r="N30" s="12" t="s">
        <v>5</v>
      </c>
      <c r="O30" s="12">
        <v>720</v>
      </c>
      <c r="P30" s="12">
        <v>1</v>
      </c>
      <c r="Q30" s="121"/>
      <c r="R30" s="121"/>
    </row>
    <row r="31" spans="2:25" s="77" customFormat="1" ht="18" customHeight="1">
      <c r="B31" s="176" t="s">
        <v>13</v>
      </c>
      <c r="C31" s="176" t="s">
        <v>86</v>
      </c>
      <c r="D31" s="123" t="s">
        <v>72</v>
      </c>
      <c r="E31" s="123" t="s">
        <v>65</v>
      </c>
      <c r="F31" s="124">
        <v>711</v>
      </c>
      <c r="G31" s="123" t="s">
        <v>5</v>
      </c>
      <c r="H31" s="125">
        <f t="shared" si="28"/>
        <v>45773</v>
      </c>
      <c r="I31" s="78"/>
      <c r="J31" s="12" t="s">
        <v>12</v>
      </c>
      <c r="K31" s="12" t="s">
        <v>23</v>
      </c>
      <c r="L31" s="170">
        <v>45773</v>
      </c>
      <c r="M31" s="12" t="s">
        <v>65</v>
      </c>
      <c r="N31" s="12" t="s">
        <v>5</v>
      </c>
      <c r="O31" s="12">
        <v>721</v>
      </c>
      <c r="P31" s="12">
        <v>1</v>
      </c>
      <c r="Q31" s="121"/>
      <c r="R31" s="121"/>
    </row>
    <row r="32" spans="2:25" s="77" customFormat="1" ht="18" customHeight="1">
      <c r="B32" s="122" t="s">
        <v>12</v>
      </c>
      <c r="C32" s="123" t="s">
        <v>23</v>
      </c>
      <c r="D32" s="123" t="s">
        <v>72</v>
      </c>
      <c r="E32" s="123" t="s">
        <v>65</v>
      </c>
      <c r="F32" s="124">
        <v>856</v>
      </c>
      <c r="G32" s="123" t="s">
        <v>5</v>
      </c>
      <c r="H32" s="125">
        <f t="shared" si="28"/>
        <v>45773</v>
      </c>
      <c r="I32" s="78"/>
      <c r="J32" s="12" t="s">
        <v>12</v>
      </c>
      <c r="K32" s="12" t="s">
        <v>23</v>
      </c>
      <c r="L32" s="170">
        <v>45773</v>
      </c>
      <c r="M32" s="12" t="s">
        <v>65</v>
      </c>
      <c r="N32" s="12" t="s">
        <v>5</v>
      </c>
      <c r="O32" s="12">
        <v>723</v>
      </c>
      <c r="P32" s="12">
        <v>1</v>
      </c>
      <c r="Q32" s="121"/>
      <c r="R32" s="121"/>
    </row>
    <row r="33" spans="2:18" s="77" customFormat="1" ht="18" customHeight="1">
      <c r="B33" s="122" t="s">
        <v>12</v>
      </c>
      <c r="C33" s="123" t="s">
        <v>23</v>
      </c>
      <c r="D33" s="123" t="s">
        <v>72</v>
      </c>
      <c r="E33" s="123" t="s">
        <v>65</v>
      </c>
      <c r="F33" s="124">
        <v>728</v>
      </c>
      <c r="G33" s="123" t="s">
        <v>5</v>
      </c>
      <c r="H33" s="125">
        <f t="shared" si="28"/>
        <v>45773</v>
      </c>
      <c r="I33" s="78"/>
      <c r="J33" s="12" t="s">
        <v>12</v>
      </c>
      <c r="K33" s="12" t="s">
        <v>23</v>
      </c>
      <c r="L33" s="170">
        <v>45773</v>
      </c>
      <c r="M33" s="12" t="s">
        <v>65</v>
      </c>
      <c r="N33" s="12" t="s">
        <v>5</v>
      </c>
      <c r="O33" s="12">
        <v>724</v>
      </c>
      <c r="P33" s="12">
        <v>1</v>
      </c>
      <c r="Q33" s="121"/>
      <c r="R33" s="121"/>
    </row>
    <row r="34" spans="2:18" s="77" customFormat="1" ht="18" customHeight="1">
      <c r="B34" s="122" t="s">
        <v>12</v>
      </c>
      <c r="C34" s="123">
        <v>234</v>
      </c>
      <c r="D34" s="123" t="s">
        <v>72</v>
      </c>
      <c r="E34" s="123" t="s">
        <v>65</v>
      </c>
      <c r="F34" s="124">
        <v>571</v>
      </c>
      <c r="G34" s="123" t="s">
        <v>5</v>
      </c>
      <c r="H34" s="125">
        <f t="shared" si="28"/>
        <v>45773</v>
      </c>
      <c r="I34" s="78"/>
      <c r="J34" s="12" t="s">
        <v>12</v>
      </c>
      <c r="K34" s="12" t="s">
        <v>23</v>
      </c>
      <c r="L34" s="170">
        <v>45773</v>
      </c>
      <c r="M34" s="12" t="s">
        <v>65</v>
      </c>
      <c r="N34" s="12" t="s">
        <v>5</v>
      </c>
      <c r="O34" s="12">
        <v>851</v>
      </c>
      <c r="P34" s="12">
        <v>1</v>
      </c>
    </row>
    <row r="35" spans="2:18" s="77" customFormat="1" ht="18" customHeight="1">
      <c r="B35" s="122" t="s">
        <v>12</v>
      </c>
      <c r="C35" s="123">
        <v>234</v>
      </c>
      <c r="D35" s="123" t="s">
        <v>72</v>
      </c>
      <c r="E35" s="123" t="s">
        <v>65</v>
      </c>
      <c r="F35" s="124">
        <v>572</v>
      </c>
      <c r="G35" s="123" t="s">
        <v>5</v>
      </c>
      <c r="H35" s="125">
        <f t="shared" si="28"/>
        <v>45773</v>
      </c>
      <c r="I35" s="78"/>
      <c r="J35" s="12" t="s">
        <v>12</v>
      </c>
      <c r="K35" s="12" t="s">
        <v>23</v>
      </c>
      <c r="L35" s="170">
        <v>45773</v>
      </c>
      <c r="M35" s="12" t="s">
        <v>65</v>
      </c>
      <c r="N35" s="12" t="s">
        <v>5</v>
      </c>
      <c r="O35" s="12">
        <v>727</v>
      </c>
      <c r="P35" s="12">
        <v>1</v>
      </c>
    </row>
    <row r="36" spans="2:18" s="77" customFormat="1" ht="18" customHeight="1">
      <c r="B36" s="122" t="s">
        <v>12</v>
      </c>
      <c r="C36" s="123">
        <v>234</v>
      </c>
      <c r="D36" s="123" t="s">
        <v>72</v>
      </c>
      <c r="E36" s="123" t="s">
        <v>65</v>
      </c>
      <c r="F36" s="124">
        <v>572</v>
      </c>
      <c r="G36" s="123" t="s">
        <v>5</v>
      </c>
      <c r="H36" s="125">
        <f t="shared" si="28"/>
        <v>45773</v>
      </c>
      <c r="I36" s="78"/>
      <c r="J36" s="12" t="s">
        <v>12</v>
      </c>
      <c r="K36" s="12" t="s">
        <v>23</v>
      </c>
      <c r="L36" s="170">
        <v>45773</v>
      </c>
      <c r="M36" s="12" t="s">
        <v>65</v>
      </c>
      <c r="N36" s="12" t="s">
        <v>5</v>
      </c>
      <c r="O36" s="12">
        <v>856</v>
      </c>
      <c r="P36" s="12">
        <v>1</v>
      </c>
    </row>
    <row r="37" spans="2:18" s="77" customFormat="1" ht="18" customHeight="1">
      <c r="B37" s="122" t="s">
        <v>12</v>
      </c>
      <c r="C37" s="123">
        <v>234</v>
      </c>
      <c r="D37" s="123" t="s">
        <v>72</v>
      </c>
      <c r="E37" s="123" t="s">
        <v>65</v>
      </c>
      <c r="F37" s="124">
        <v>572</v>
      </c>
      <c r="G37" s="123" t="s">
        <v>5</v>
      </c>
      <c r="H37" s="125">
        <f t="shared" si="28"/>
        <v>45773</v>
      </c>
      <c r="I37" s="78"/>
      <c r="J37" s="12" t="s">
        <v>12</v>
      </c>
      <c r="K37" s="12" t="s">
        <v>23</v>
      </c>
      <c r="L37" s="170">
        <v>45773</v>
      </c>
      <c r="M37" s="12" t="s">
        <v>65</v>
      </c>
      <c r="N37" s="12" t="s">
        <v>5</v>
      </c>
      <c r="O37" s="12">
        <v>728</v>
      </c>
      <c r="P37" s="12">
        <v>1</v>
      </c>
    </row>
    <row r="38" spans="2:18" s="77" customFormat="1" ht="18" customHeight="1">
      <c r="B38" s="122" t="s">
        <v>12</v>
      </c>
      <c r="C38" s="123">
        <v>234</v>
      </c>
      <c r="D38" s="123" t="s">
        <v>72</v>
      </c>
      <c r="E38" s="123" t="s">
        <v>66</v>
      </c>
      <c r="F38" s="124">
        <v>572</v>
      </c>
      <c r="G38" s="123" t="s">
        <v>5</v>
      </c>
      <c r="H38" s="125">
        <f t="shared" si="28"/>
        <v>45773</v>
      </c>
      <c r="I38" s="78"/>
      <c r="J38" s="12" t="s">
        <v>12</v>
      </c>
      <c r="K38" s="12" t="s">
        <v>23</v>
      </c>
      <c r="L38" s="170">
        <v>45773</v>
      </c>
      <c r="M38" s="12" t="s">
        <v>65</v>
      </c>
      <c r="N38" s="12" t="s">
        <v>3</v>
      </c>
      <c r="O38" s="12">
        <v>724</v>
      </c>
      <c r="P38" s="12">
        <v>1</v>
      </c>
    </row>
    <row r="39" spans="2:18" s="77" customFormat="1" ht="18" customHeight="1">
      <c r="B39" s="122" t="s">
        <v>12</v>
      </c>
      <c r="C39" s="123">
        <v>234</v>
      </c>
      <c r="D39" s="123" t="s">
        <v>72</v>
      </c>
      <c r="E39" s="123" t="s">
        <v>66</v>
      </c>
      <c r="F39" s="124">
        <v>572</v>
      </c>
      <c r="G39" s="123" t="s">
        <v>5</v>
      </c>
      <c r="H39" s="125">
        <f t="shared" si="28"/>
        <v>45773</v>
      </c>
      <c r="I39" s="78"/>
      <c r="J39" s="12" t="s">
        <v>12</v>
      </c>
      <c r="K39" s="12" t="s">
        <v>23</v>
      </c>
      <c r="L39" s="170">
        <v>45773</v>
      </c>
      <c r="M39" s="12" t="s">
        <v>65</v>
      </c>
      <c r="N39" s="12" t="s">
        <v>3</v>
      </c>
      <c r="O39" s="12">
        <v>727</v>
      </c>
      <c r="P39" s="12">
        <v>1</v>
      </c>
    </row>
    <row r="40" spans="2:18" s="77" customFormat="1" ht="18" customHeight="1">
      <c r="B40" s="122" t="s">
        <v>12</v>
      </c>
      <c r="C40" s="123" t="s">
        <v>23</v>
      </c>
      <c r="D40" s="123" t="s">
        <v>72</v>
      </c>
      <c r="E40" s="123" t="s">
        <v>66</v>
      </c>
      <c r="F40" s="124">
        <v>850</v>
      </c>
      <c r="G40" s="123" t="s">
        <v>5</v>
      </c>
      <c r="H40" s="125">
        <f t="shared" si="28"/>
        <v>45773</v>
      </c>
      <c r="I40" s="78"/>
      <c r="J40" s="12" t="s">
        <v>12</v>
      </c>
      <c r="K40" s="12" t="s">
        <v>23</v>
      </c>
      <c r="L40" s="170">
        <v>45773</v>
      </c>
      <c r="M40" s="12" t="s">
        <v>65</v>
      </c>
      <c r="N40" s="12" t="s">
        <v>3</v>
      </c>
      <c r="O40" s="12">
        <v>728</v>
      </c>
      <c r="P40" s="12">
        <v>1</v>
      </c>
    </row>
    <row r="41" spans="2:18" s="77" customFormat="1" ht="18" customHeight="1">
      <c r="B41" s="122" t="s">
        <v>12</v>
      </c>
      <c r="C41" s="123" t="s">
        <v>23</v>
      </c>
      <c r="D41" s="123" t="s">
        <v>72</v>
      </c>
      <c r="E41" s="123" t="s">
        <v>66</v>
      </c>
      <c r="F41" s="124">
        <v>851</v>
      </c>
      <c r="G41" s="123" t="s">
        <v>5</v>
      </c>
      <c r="H41" s="125">
        <f t="shared" si="28"/>
        <v>45773</v>
      </c>
      <c r="I41" s="78"/>
      <c r="J41" s="12" t="s">
        <v>12</v>
      </c>
      <c r="K41" s="12" t="s">
        <v>23</v>
      </c>
      <c r="L41" s="170">
        <v>45773</v>
      </c>
      <c r="M41" s="12" t="s">
        <v>66</v>
      </c>
      <c r="N41" s="12" t="s">
        <v>5</v>
      </c>
      <c r="O41" s="12">
        <v>851</v>
      </c>
      <c r="P41" s="12">
        <v>1</v>
      </c>
    </row>
    <row r="42" spans="2:18" s="77" customFormat="1" ht="18" customHeight="1">
      <c r="B42" s="122" t="s">
        <v>12</v>
      </c>
      <c r="C42" s="123" t="s">
        <v>23</v>
      </c>
      <c r="D42" s="123" t="s">
        <v>72</v>
      </c>
      <c r="E42" s="123" t="s">
        <v>66</v>
      </c>
      <c r="F42" s="124">
        <v>725</v>
      </c>
      <c r="G42" s="123" t="s">
        <v>5</v>
      </c>
      <c r="H42" s="125">
        <f t="shared" si="28"/>
        <v>45773</v>
      </c>
      <c r="I42" s="78"/>
      <c r="J42" s="12" t="s">
        <v>12</v>
      </c>
      <c r="K42" s="12" t="s">
        <v>23</v>
      </c>
      <c r="L42" s="170">
        <v>45773</v>
      </c>
      <c r="M42" s="12" t="s">
        <v>66</v>
      </c>
      <c r="N42" s="12" t="s">
        <v>5</v>
      </c>
      <c r="O42" s="12">
        <v>728</v>
      </c>
      <c r="P42" s="12">
        <v>1</v>
      </c>
    </row>
    <row r="43" spans="2:18" s="77" customFormat="1" ht="18" customHeight="1">
      <c r="B43" s="122" t="s">
        <v>12</v>
      </c>
      <c r="C43" s="123" t="s">
        <v>23</v>
      </c>
      <c r="D43" s="123" t="s">
        <v>72</v>
      </c>
      <c r="E43" s="123" t="s">
        <v>66</v>
      </c>
      <c r="F43" s="124">
        <v>728</v>
      </c>
      <c r="G43" s="123" t="s">
        <v>5</v>
      </c>
      <c r="H43" s="125">
        <f t="shared" si="28"/>
        <v>45773</v>
      </c>
      <c r="I43" s="78"/>
      <c r="J43" s="12" t="s">
        <v>12</v>
      </c>
      <c r="K43" s="12" t="s">
        <v>23</v>
      </c>
      <c r="L43" s="170">
        <v>45773</v>
      </c>
      <c r="M43" s="12" t="s">
        <v>66</v>
      </c>
      <c r="N43" s="12" t="s">
        <v>5</v>
      </c>
      <c r="O43" s="12">
        <v>850</v>
      </c>
      <c r="P43" s="12">
        <v>1</v>
      </c>
    </row>
    <row r="44" spans="2:18" s="77" customFormat="1" ht="18" customHeight="1">
      <c r="B44" s="122" t="s">
        <v>12</v>
      </c>
      <c r="C44" s="123" t="s">
        <v>23</v>
      </c>
      <c r="D44" s="123" t="s">
        <v>72</v>
      </c>
      <c r="E44" s="123" t="s">
        <v>66</v>
      </c>
      <c r="F44" s="124">
        <v>729</v>
      </c>
      <c r="G44" s="123" t="s">
        <v>5</v>
      </c>
      <c r="H44" s="125">
        <f t="shared" si="28"/>
        <v>45773</v>
      </c>
      <c r="I44" s="78"/>
      <c r="J44" s="12" t="s">
        <v>12</v>
      </c>
      <c r="K44" s="12" t="s">
        <v>23</v>
      </c>
      <c r="L44" s="170">
        <v>45773</v>
      </c>
      <c r="M44" s="12" t="s">
        <v>66</v>
      </c>
      <c r="N44" s="12" t="s">
        <v>5</v>
      </c>
      <c r="O44" s="12">
        <v>725</v>
      </c>
      <c r="P44" s="12">
        <v>1</v>
      </c>
    </row>
    <row r="45" spans="2:18" s="77" customFormat="1" ht="18" customHeight="1">
      <c r="B45" s="122" t="s">
        <v>12</v>
      </c>
      <c r="C45" s="123" t="s">
        <v>23</v>
      </c>
      <c r="D45" s="123" t="s">
        <v>75</v>
      </c>
      <c r="E45" s="123" t="s">
        <v>65</v>
      </c>
      <c r="F45" s="124">
        <v>724</v>
      </c>
      <c r="G45" s="123" t="s">
        <v>3</v>
      </c>
      <c r="H45" s="125">
        <f t="shared" si="28"/>
        <v>45773</v>
      </c>
      <c r="I45" s="78"/>
      <c r="J45" s="12" t="s">
        <v>12</v>
      </c>
      <c r="K45" s="12" t="s">
        <v>23</v>
      </c>
      <c r="L45" s="170">
        <v>45773</v>
      </c>
      <c r="M45" s="12" t="s">
        <v>66</v>
      </c>
      <c r="N45" s="12" t="s">
        <v>5</v>
      </c>
      <c r="O45" s="12">
        <v>729</v>
      </c>
      <c r="P45" s="12">
        <v>1</v>
      </c>
    </row>
    <row r="46" spans="2:18" s="77" customFormat="1" ht="18" customHeight="1">
      <c r="B46" s="122" t="s">
        <v>12</v>
      </c>
      <c r="C46" s="123">
        <v>234</v>
      </c>
      <c r="D46" s="123" t="s">
        <v>75</v>
      </c>
      <c r="E46" s="123" t="s">
        <v>65</v>
      </c>
      <c r="F46" s="124">
        <v>571</v>
      </c>
      <c r="G46" s="123" t="s">
        <v>3</v>
      </c>
      <c r="H46" s="125">
        <f t="shared" si="28"/>
        <v>45773</v>
      </c>
      <c r="I46" s="78"/>
      <c r="J46" s="12" t="s">
        <v>12</v>
      </c>
      <c r="K46" s="12" t="s">
        <v>23</v>
      </c>
      <c r="L46" s="170">
        <v>45773</v>
      </c>
      <c r="M46" s="12" t="s">
        <v>66</v>
      </c>
      <c r="N46" s="12" t="s">
        <v>3</v>
      </c>
      <c r="O46" s="12">
        <v>851</v>
      </c>
      <c r="P46" s="12">
        <v>1</v>
      </c>
    </row>
    <row r="47" spans="2:18" s="77" customFormat="1" ht="18" customHeight="1">
      <c r="B47" s="122" t="s">
        <v>12</v>
      </c>
      <c r="C47" s="123" t="s">
        <v>23</v>
      </c>
      <c r="D47" s="123" t="s">
        <v>75</v>
      </c>
      <c r="E47" s="123" t="s">
        <v>65</v>
      </c>
      <c r="F47" s="124">
        <v>727</v>
      </c>
      <c r="G47" s="123" t="s">
        <v>3</v>
      </c>
      <c r="H47" s="125">
        <f t="shared" si="28"/>
        <v>45773</v>
      </c>
      <c r="I47" s="78"/>
      <c r="J47" s="12" t="s">
        <v>12</v>
      </c>
      <c r="K47" s="12" t="s">
        <v>23</v>
      </c>
      <c r="L47" s="170">
        <v>45773</v>
      </c>
      <c r="M47" s="12" t="s">
        <v>66</v>
      </c>
      <c r="N47" s="12" t="s">
        <v>3</v>
      </c>
      <c r="O47" s="12">
        <v>728</v>
      </c>
      <c r="P47" s="12">
        <v>2</v>
      </c>
    </row>
    <row r="48" spans="2:18" s="77" customFormat="1" ht="18" customHeight="1">
      <c r="B48" s="122" t="s">
        <v>12</v>
      </c>
      <c r="C48" s="123" t="s">
        <v>23</v>
      </c>
      <c r="D48" s="123" t="s">
        <v>75</v>
      </c>
      <c r="E48" s="123" t="s">
        <v>65</v>
      </c>
      <c r="F48" s="124">
        <v>728</v>
      </c>
      <c r="G48" s="123" t="s">
        <v>3</v>
      </c>
      <c r="H48" s="125">
        <f t="shared" si="28"/>
        <v>45773</v>
      </c>
      <c r="I48" s="78"/>
      <c r="J48" s="12" t="s">
        <v>12</v>
      </c>
      <c r="K48" s="12" t="s">
        <v>23</v>
      </c>
      <c r="L48" s="170">
        <v>45773</v>
      </c>
      <c r="M48" s="12" t="s">
        <v>66</v>
      </c>
      <c r="N48" s="12" t="s">
        <v>3</v>
      </c>
      <c r="O48" s="12">
        <v>850</v>
      </c>
      <c r="P48" s="12">
        <v>1</v>
      </c>
    </row>
    <row r="49" spans="1:25" s="77" customFormat="1" ht="18" customHeight="1">
      <c r="B49" s="122" t="s">
        <v>12</v>
      </c>
      <c r="C49" s="123">
        <v>234</v>
      </c>
      <c r="D49" s="123" t="s">
        <v>75</v>
      </c>
      <c r="E49" s="123" t="s">
        <v>65</v>
      </c>
      <c r="F49" s="124">
        <v>571</v>
      </c>
      <c r="G49" s="123" t="s">
        <v>3</v>
      </c>
      <c r="H49" s="125">
        <f t="shared" si="28"/>
        <v>45773</v>
      </c>
      <c r="I49" s="78"/>
      <c r="J49" s="12" t="s">
        <v>12</v>
      </c>
      <c r="K49" s="12" t="s">
        <v>23</v>
      </c>
      <c r="L49" s="170">
        <v>45773</v>
      </c>
      <c r="M49" s="12" t="s">
        <v>66</v>
      </c>
      <c r="N49" s="12" t="s">
        <v>3</v>
      </c>
      <c r="O49" s="12">
        <v>725</v>
      </c>
      <c r="P49" s="12">
        <v>1</v>
      </c>
    </row>
    <row r="50" spans="1:25" s="77" customFormat="1" ht="18" customHeight="1">
      <c r="B50" s="122" t="s">
        <v>12</v>
      </c>
      <c r="C50" s="123">
        <v>234</v>
      </c>
      <c r="D50" s="123" t="s">
        <v>75</v>
      </c>
      <c r="E50" s="123" t="s">
        <v>65</v>
      </c>
      <c r="F50" s="124">
        <v>572</v>
      </c>
      <c r="G50" s="123" t="s">
        <v>3</v>
      </c>
      <c r="H50" s="125">
        <f t="shared" si="28"/>
        <v>45773</v>
      </c>
      <c r="I50" s="78"/>
      <c r="J50" s="12" t="s">
        <v>12</v>
      </c>
      <c r="K50" s="12" t="s">
        <v>23</v>
      </c>
      <c r="L50" s="170">
        <v>45773</v>
      </c>
      <c r="M50" s="12" t="s">
        <v>66</v>
      </c>
      <c r="N50" s="12" t="s">
        <v>3</v>
      </c>
      <c r="O50" s="12">
        <v>729</v>
      </c>
      <c r="P50" s="12">
        <v>1</v>
      </c>
      <c r="Q50" s="121"/>
      <c r="R50" s="121"/>
    </row>
    <row r="51" spans="1:25" s="77" customFormat="1" ht="18" customHeight="1">
      <c r="B51" s="122" t="s">
        <v>12</v>
      </c>
      <c r="C51" s="123">
        <v>234</v>
      </c>
      <c r="D51" s="123" t="s">
        <v>75</v>
      </c>
      <c r="E51" s="123" t="s">
        <v>65</v>
      </c>
      <c r="F51" s="124">
        <v>572</v>
      </c>
      <c r="G51" s="123" t="s">
        <v>3</v>
      </c>
      <c r="H51" s="125">
        <f t="shared" si="28"/>
        <v>45773</v>
      </c>
      <c r="I51" s="78"/>
      <c r="J51" s="12" t="s">
        <v>13</v>
      </c>
      <c r="K51" s="12" t="s">
        <v>86</v>
      </c>
      <c r="L51" s="170">
        <v>45773</v>
      </c>
      <c r="M51" s="12" t="s">
        <v>65</v>
      </c>
      <c r="N51" s="12" t="s">
        <v>5</v>
      </c>
      <c r="O51" s="12">
        <v>711</v>
      </c>
      <c r="P51" s="12">
        <v>1</v>
      </c>
      <c r="Q51" s="121"/>
      <c r="R51" s="121"/>
    </row>
    <row r="52" spans="1:25" s="77" customFormat="1" ht="18" customHeight="1">
      <c r="B52" s="122" t="s">
        <v>12</v>
      </c>
      <c r="C52" s="123">
        <v>234</v>
      </c>
      <c r="D52" s="123" t="s">
        <v>75</v>
      </c>
      <c r="E52" s="123" t="s">
        <v>65</v>
      </c>
      <c r="F52" s="124">
        <v>572</v>
      </c>
      <c r="G52" s="123" t="s">
        <v>3</v>
      </c>
      <c r="H52" s="125">
        <f t="shared" si="28"/>
        <v>45773</v>
      </c>
      <c r="I52" s="78"/>
      <c r="J52" s="12" t="s">
        <v>73</v>
      </c>
      <c r="K52" s="12"/>
      <c r="L52" s="12"/>
      <c r="M52" s="12"/>
      <c r="N52" s="12"/>
      <c r="O52" s="12"/>
      <c r="P52" s="12">
        <v>38</v>
      </c>
      <c r="Q52" s="121"/>
      <c r="R52" s="121"/>
    </row>
    <row r="53" spans="1:25" s="77" customFormat="1" ht="18" customHeight="1">
      <c r="B53" s="122" t="s">
        <v>12</v>
      </c>
      <c r="C53" s="123">
        <v>234</v>
      </c>
      <c r="D53" s="123" t="s">
        <v>75</v>
      </c>
      <c r="E53" s="123" t="s">
        <v>65</v>
      </c>
      <c r="F53" s="124">
        <v>572</v>
      </c>
      <c r="G53" s="123" t="s">
        <v>3</v>
      </c>
      <c r="H53" s="125">
        <f t="shared" si="28"/>
        <v>45773</v>
      </c>
      <c r="I53" s="78"/>
      <c r="J53" s="171"/>
      <c r="K53" s="171"/>
      <c r="L53" s="172"/>
      <c r="M53" s="171"/>
      <c r="N53" s="78"/>
      <c r="O53" s="78"/>
      <c r="P53" s="78"/>
      <c r="Q53" s="121"/>
      <c r="R53" s="121"/>
    </row>
    <row r="54" spans="1:25" s="77" customFormat="1" ht="18" customHeight="1">
      <c r="B54" s="122" t="s">
        <v>12</v>
      </c>
      <c r="C54" s="123">
        <v>234</v>
      </c>
      <c r="D54" s="123" t="s">
        <v>75</v>
      </c>
      <c r="E54" s="123" t="s">
        <v>66</v>
      </c>
      <c r="F54" s="124">
        <v>572</v>
      </c>
      <c r="G54" s="123" t="s">
        <v>3</v>
      </c>
      <c r="H54" s="125">
        <f t="shared" si="28"/>
        <v>45773</v>
      </c>
      <c r="I54" s="78"/>
      <c r="J54" s="171"/>
      <c r="K54" s="171"/>
      <c r="L54" s="172"/>
      <c r="M54" s="171"/>
      <c r="N54" s="78"/>
      <c r="O54" s="78"/>
      <c r="P54" s="78"/>
      <c r="Q54" s="121"/>
      <c r="R54" s="121"/>
    </row>
    <row r="55" spans="1:25" s="77" customFormat="1" ht="18" customHeight="1">
      <c r="B55" s="122" t="s">
        <v>12</v>
      </c>
      <c r="C55" s="123" t="s">
        <v>23</v>
      </c>
      <c r="D55" s="123" t="s">
        <v>75</v>
      </c>
      <c r="E55" s="123" t="s">
        <v>66</v>
      </c>
      <c r="F55" s="124">
        <v>850</v>
      </c>
      <c r="G55" s="123" t="s">
        <v>3</v>
      </c>
      <c r="H55" s="125">
        <f t="shared" si="28"/>
        <v>45773</v>
      </c>
      <c r="I55" s="78"/>
      <c r="J55" s="171"/>
      <c r="K55" s="171"/>
      <c r="L55" s="172"/>
      <c r="M55" s="171"/>
      <c r="N55" s="78"/>
      <c r="O55" s="78"/>
      <c r="P55" s="78"/>
      <c r="Q55" s="121"/>
      <c r="R55" s="121"/>
    </row>
    <row r="56" spans="1:25" s="77" customFormat="1" ht="18" customHeight="1">
      <c r="B56" s="122" t="s">
        <v>12</v>
      </c>
      <c r="C56" s="123" t="s">
        <v>23</v>
      </c>
      <c r="D56" s="123" t="s">
        <v>75</v>
      </c>
      <c r="E56" s="123" t="s">
        <v>66</v>
      </c>
      <c r="F56" s="124">
        <v>851</v>
      </c>
      <c r="G56" s="123" t="s">
        <v>3</v>
      </c>
      <c r="H56" s="125">
        <f t="shared" si="28"/>
        <v>45773</v>
      </c>
      <c r="I56" s="78"/>
      <c r="J56" s="171"/>
      <c r="K56" s="171"/>
      <c r="L56" s="172"/>
      <c r="M56" s="171"/>
      <c r="N56" s="78"/>
      <c r="O56" s="78"/>
      <c r="P56" s="78"/>
      <c r="Q56" s="121"/>
      <c r="R56" s="121"/>
    </row>
    <row r="57" spans="1:25" s="77" customFormat="1" ht="18" customHeight="1">
      <c r="B57" s="122" t="s">
        <v>12</v>
      </c>
      <c r="C57" s="123" t="s">
        <v>23</v>
      </c>
      <c r="D57" s="123" t="s">
        <v>75</v>
      </c>
      <c r="E57" s="123" t="s">
        <v>66</v>
      </c>
      <c r="F57" s="124">
        <v>725</v>
      </c>
      <c r="G57" s="123" t="s">
        <v>3</v>
      </c>
      <c r="H57" s="125">
        <f t="shared" si="28"/>
        <v>45773</v>
      </c>
      <c r="I57" s="78"/>
      <c r="J57" s="171"/>
      <c r="K57" s="171"/>
      <c r="L57" s="172"/>
      <c r="M57" s="171"/>
      <c r="N57" s="78"/>
      <c r="O57" s="78"/>
      <c r="P57" s="78"/>
      <c r="Q57" s="121"/>
      <c r="R57" s="121"/>
    </row>
    <row r="58" spans="1:25" s="77" customFormat="1" ht="18" customHeight="1">
      <c r="B58" s="122" t="s">
        <v>12</v>
      </c>
      <c r="C58" s="123" t="s">
        <v>23</v>
      </c>
      <c r="D58" s="123" t="s">
        <v>75</v>
      </c>
      <c r="E58" s="123" t="s">
        <v>66</v>
      </c>
      <c r="F58" s="124">
        <v>728</v>
      </c>
      <c r="G58" s="123" t="s">
        <v>3</v>
      </c>
      <c r="H58" s="125">
        <f t="shared" si="28"/>
        <v>45773</v>
      </c>
      <c r="I58" s="78"/>
      <c r="J58" s="171"/>
      <c r="K58" s="171"/>
      <c r="L58" s="172"/>
      <c r="M58" s="171"/>
      <c r="N58" s="78"/>
      <c r="O58" s="78"/>
      <c r="P58" s="78"/>
      <c r="Q58" s="121"/>
      <c r="R58" s="121"/>
    </row>
    <row r="59" spans="1:25" s="77" customFormat="1" ht="18" customHeight="1">
      <c r="B59" s="122" t="s">
        <v>12</v>
      </c>
      <c r="C59" s="123" t="s">
        <v>23</v>
      </c>
      <c r="D59" s="123" t="s">
        <v>75</v>
      </c>
      <c r="E59" s="123" t="s">
        <v>66</v>
      </c>
      <c r="F59" s="124">
        <v>729</v>
      </c>
      <c r="G59" s="123" t="s">
        <v>3</v>
      </c>
      <c r="H59" s="125">
        <f t="shared" si="28"/>
        <v>45773</v>
      </c>
      <c r="I59" s="78"/>
      <c r="J59" s="171"/>
      <c r="K59" s="171"/>
      <c r="L59" s="172"/>
      <c r="M59" s="171"/>
      <c r="N59" s="78"/>
      <c r="O59" s="78"/>
      <c r="P59" s="78"/>
      <c r="Q59" s="121"/>
      <c r="R59" s="121"/>
    </row>
    <row r="60" spans="1:25">
      <c r="A60" s="77"/>
      <c r="B60" s="122" t="s">
        <v>12</v>
      </c>
      <c r="C60" s="123" t="s">
        <v>23</v>
      </c>
      <c r="D60" s="123" t="s">
        <v>75</v>
      </c>
      <c r="E60" s="123" t="s">
        <v>66</v>
      </c>
      <c r="F60" s="124">
        <v>728</v>
      </c>
      <c r="G60" s="123" t="s">
        <v>3</v>
      </c>
      <c r="H60" s="125">
        <f t="shared" si="28"/>
        <v>45773</v>
      </c>
      <c r="I60" s="78"/>
    </row>
    <row r="61" spans="1:25">
      <c r="C61" s="12"/>
      <c r="D61" s="12"/>
      <c r="E61" s="12"/>
      <c r="F61" s="12"/>
      <c r="G61" s="12"/>
      <c r="H61" s="12"/>
      <c r="I61" s="12"/>
    </row>
    <row r="63" spans="1:25" s="82" customFormat="1" ht="51" customHeight="1">
      <c r="B63" s="86">
        <v>234</v>
      </c>
      <c r="C63" s="87" t="s">
        <v>39</v>
      </c>
      <c r="D63" s="88" t="s">
        <v>58</v>
      </c>
      <c r="E63" s="88" t="s">
        <v>59</v>
      </c>
      <c r="F63" s="88" t="s">
        <v>60</v>
      </c>
      <c r="G63" s="88" t="s">
        <v>40</v>
      </c>
      <c r="H63" s="88" t="s">
        <v>61</v>
      </c>
      <c r="I63" s="89"/>
      <c r="J63" s="89"/>
      <c r="K63" s="89"/>
      <c r="L63" s="89"/>
      <c r="M63" s="89"/>
      <c r="N63" s="89"/>
      <c r="O63" s="89"/>
      <c r="P63" s="90" t="s">
        <v>41</v>
      </c>
      <c r="Q63" s="91" t="s">
        <v>42</v>
      </c>
      <c r="R63" s="92" t="s">
        <v>43</v>
      </c>
      <c r="S63" s="93" t="s">
        <v>14</v>
      </c>
      <c r="T63" s="94" t="e">
        <f>SUM(R73:R75)-SUM(X73:X75)</f>
        <v>#REF!</v>
      </c>
      <c r="U63" s="95">
        <f>$C$3</f>
        <v>45773</v>
      </c>
      <c r="V63" s="96"/>
      <c r="W63" s="96"/>
      <c r="X63" s="96"/>
      <c r="Y63" s="97"/>
    </row>
    <row r="64" spans="1:25" s="82" customFormat="1" ht="18" customHeight="1">
      <c r="B64" s="86" t="str">
        <f>B63 &amp;" Kms"</f>
        <v>234 Kms</v>
      </c>
      <c r="C64" s="126">
        <v>2.29</v>
      </c>
      <c r="D64" s="127">
        <v>10.199999999999999</v>
      </c>
      <c r="E64" s="127">
        <v>8.02</v>
      </c>
      <c r="F64" s="127">
        <v>8.36</v>
      </c>
      <c r="G64" s="127">
        <v>2.63</v>
      </c>
      <c r="H64" s="127">
        <v>10</v>
      </c>
      <c r="I64" s="128"/>
      <c r="J64" s="128"/>
      <c r="K64" s="128"/>
      <c r="L64" s="128"/>
      <c r="M64" s="128"/>
      <c r="N64" s="128"/>
      <c r="O64" s="128"/>
      <c r="P64" s="129">
        <f ca="1">R64-Q64</f>
        <v>16.380000000000003</v>
      </c>
      <c r="Q64" s="130">
        <f ca="1">SUMIF($C$63:$O$75,"*Pos*",C64:O64)</f>
        <v>25.119999999999997</v>
      </c>
      <c r="R64" s="131">
        <f>SUM(C64:O64)</f>
        <v>41.5</v>
      </c>
      <c r="S64" s="132"/>
      <c r="T64" s="133"/>
      <c r="U64" s="133"/>
      <c r="V64" s="134"/>
      <c r="W64" s="134"/>
      <c r="X64" s="135"/>
      <c r="Y64" s="136"/>
    </row>
    <row r="65" spans="2:31" s="82" customFormat="1" ht="18" customHeight="1">
      <c r="B65" s="98" t="s">
        <v>44</v>
      </c>
      <c r="C65" s="137">
        <v>1</v>
      </c>
      <c r="D65" s="138">
        <v>1</v>
      </c>
      <c r="E65" s="138">
        <v>17</v>
      </c>
      <c r="F65" s="138">
        <v>18</v>
      </c>
      <c r="G65" s="138">
        <v>1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9">
        <f t="shared" ref="P65:P75" ca="1" si="29">R65-Q65</f>
        <v>35</v>
      </c>
      <c r="Q65" s="140">
        <f t="shared" ref="Q65" ca="1" si="30">SUMIF($C$63:$O$75,"*Pos*",C65:O65)</f>
        <v>3</v>
      </c>
      <c r="R65" s="141">
        <f>SUM(C65:O65)</f>
        <v>38</v>
      </c>
      <c r="S65" s="110"/>
      <c r="T65" s="142"/>
      <c r="U65" s="142"/>
      <c r="V65" s="81"/>
      <c r="W65" s="81"/>
      <c r="X65" s="143"/>
      <c r="Y65" s="144"/>
    </row>
    <row r="66" spans="2:31" s="82" customFormat="1" ht="18" customHeight="1">
      <c r="B66" s="99" t="s">
        <v>45</v>
      </c>
      <c r="C66" s="145">
        <f>C65</f>
        <v>1</v>
      </c>
      <c r="D66" s="146">
        <f t="shared" ref="D66:O69" si="31">D65</f>
        <v>1</v>
      </c>
      <c r="E66" s="146">
        <f t="shared" si="31"/>
        <v>17</v>
      </c>
      <c r="F66" s="146">
        <f t="shared" si="31"/>
        <v>18</v>
      </c>
      <c r="G66" s="146">
        <f t="shared" si="31"/>
        <v>1</v>
      </c>
      <c r="H66" s="146">
        <f t="shared" si="31"/>
        <v>0</v>
      </c>
      <c r="I66" s="146">
        <f t="shared" si="31"/>
        <v>0</v>
      </c>
      <c r="J66" s="146">
        <f t="shared" si="31"/>
        <v>0</v>
      </c>
      <c r="K66" s="146">
        <f t="shared" si="31"/>
        <v>0</v>
      </c>
      <c r="L66" s="146">
        <f t="shared" si="31"/>
        <v>0</v>
      </c>
      <c r="M66" s="146">
        <f t="shared" si="31"/>
        <v>0</v>
      </c>
      <c r="N66" s="146">
        <f t="shared" si="31"/>
        <v>0</v>
      </c>
      <c r="O66" s="146">
        <f t="shared" si="31"/>
        <v>0</v>
      </c>
      <c r="P66" s="145">
        <f t="shared" ca="1" si="29"/>
        <v>35</v>
      </c>
      <c r="Q66" s="147">
        <f t="shared" ref="Q66:Q75" ca="1" si="32">SUMIF($C$63:$O$75,"*Pos*",C66:O66)</f>
        <v>3</v>
      </c>
      <c r="R66" s="148">
        <f t="shared" ref="R66:R75" si="33">SUM(C66:O66)</f>
        <v>38</v>
      </c>
      <c r="S66" s="110"/>
      <c r="T66" s="142"/>
      <c r="U66" s="142"/>
      <c r="V66" s="81"/>
      <c r="W66" s="81"/>
      <c r="X66" s="143"/>
      <c r="Y66" s="144"/>
    </row>
    <row r="67" spans="2:31" s="82" customFormat="1" ht="18" customHeight="1">
      <c r="B67" s="99" t="s">
        <v>46</v>
      </c>
      <c r="C67" s="145">
        <f t="shared" ref="C67:H69" si="34">C66</f>
        <v>1</v>
      </c>
      <c r="D67" s="146">
        <f t="shared" si="34"/>
        <v>1</v>
      </c>
      <c r="E67" s="146">
        <f t="shared" si="34"/>
        <v>17</v>
      </c>
      <c r="F67" s="146">
        <f t="shared" si="34"/>
        <v>18</v>
      </c>
      <c r="G67" s="146">
        <f t="shared" si="34"/>
        <v>1</v>
      </c>
      <c r="H67" s="146">
        <f t="shared" si="34"/>
        <v>0</v>
      </c>
      <c r="I67" s="146">
        <f t="shared" si="31"/>
        <v>0</v>
      </c>
      <c r="J67" s="146">
        <f t="shared" si="31"/>
        <v>0</v>
      </c>
      <c r="K67" s="146">
        <f t="shared" si="31"/>
        <v>0</v>
      </c>
      <c r="L67" s="146">
        <f t="shared" si="31"/>
        <v>0</v>
      </c>
      <c r="M67" s="146">
        <f t="shared" si="31"/>
        <v>0</v>
      </c>
      <c r="N67" s="146">
        <f t="shared" si="31"/>
        <v>0</v>
      </c>
      <c r="O67" s="146">
        <f t="shared" si="31"/>
        <v>0</v>
      </c>
      <c r="P67" s="145">
        <f t="shared" ca="1" si="29"/>
        <v>35</v>
      </c>
      <c r="Q67" s="147">
        <f t="shared" ca="1" si="32"/>
        <v>3</v>
      </c>
      <c r="R67" s="148">
        <f t="shared" si="33"/>
        <v>38</v>
      </c>
      <c r="S67" s="110"/>
      <c r="T67" s="142"/>
      <c r="U67" s="142"/>
      <c r="V67" s="81"/>
      <c r="W67" s="81"/>
      <c r="X67" s="143"/>
      <c r="Y67" s="144"/>
      <c r="AC67"/>
      <c r="AD67"/>
      <c r="AE67"/>
    </row>
    <row r="68" spans="2:31" s="82" customFormat="1" ht="18" customHeight="1">
      <c r="B68" s="99" t="s">
        <v>47</v>
      </c>
      <c r="C68" s="145">
        <f t="shared" si="34"/>
        <v>1</v>
      </c>
      <c r="D68" s="146">
        <f t="shared" si="34"/>
        <v>1</v>
      </c>
      <c r="E68" s="146">
        <f t="shared" si="34"/>
        <v>17</v>
      </c>
      <c r="F68" s="146">
        <f t="shared" si="34"/>
        <v>18</v>
      </c>
      <c r="G68" s="146">
        <f t="shared" si="34"/>
        <v>1</v>
      </c>
      <c r="H68" s="146">
        <f t="shared" si="34"/>
        <v>0</v>
      </c>
      <c r="I68" s="146">
        <f t="shared" si="31"/>
        <v>0</v>
      </c>
      <c r="J68" s="146">
        <f t="shared" si="31"/>
        <v>0</v>
      </c>
      <c r="K68" s="146">
        <f t="shared" si="31"/>
        <v>0</v>
      </c>
      <c r="L68" s="146">
        <f t="shared" si="31"/>
        <v>0</v>
      </c>
      <c r="M68" s="146">
        <f t="shared" si="31"/>
        <v>0</v>
      </c>
      <c r="N68" s="146">
        <f t="shared" si="31"/>
        <v>0</v>
      </c>
      <c r="O68" s="146">
        <f t="shared" si="31"/>
        <v>0</v>
      </c>
      <c r="P68" s="145">
        <f t="shared" ca="1" si="29"/>
        <v>35</v>
      </c>
      <c r="Q68" s="147">
        <f t="shared" ca="1" si="32"/>
        <v>3</v>
      </c>
      <c r="R68" s="148">
        <f t="shared" si="33"/>
        <v>38</v>
      </c>
      <c r="S68" s="110"/>
      <c r="T68" s="142"/>
      <c r="U68" s="100" t="s">
        <v>56</v>
      </c>
      <c r="V68" s="101"/>
      <c r="W68" s="149"/>
      <c r="X68" s="143"/>
      <c r="Y68" s="150" t="s">
        <v>77</v>
      </c>
      <c r="AC68"/>
      <c r="AD68"/>
      <c r="AE68"/>
    </row>
    <row r="69" spans="2:31" s="82" customFormat="1" ht="18" customHeight="1">
      <c r="B69" s="99" t="s">
        <v>48</v>
      </c>
      <c r="C69" s="145">
        <f t="shared" si="34"/>
        <v>1</v>
      </c>
      <c r="D69" s="146">
        <f t="shared" si="34"/>
        <v>1</v>
      </c>
      <c r="E69" s="146">
        <f t="shared" si="34"/>
        <v>17</v>
      </c>
      <c r="F69" s="146">
        <f t="shared" si="34"/>
        <v>18</v>
      </c>
      <c r="G69" s="146">
        <f t="shared" si="34"/>
        <v>1</v>
      </c>
      <c r="H69" s="146">
        <f t="shared" si="34"/>
        <v>0</v>
      </c>
      <c r="I69" s="146">
        <f t="shared" si="31"/>
        <v>0</v>
      </c>
      <c r="J69" s="146">
        <f t="shared" si="31"/>
        <v>0</v>
      </c>
      <c r="K69" s="146">
        <f t="shared" si="31"/>
        <v>0</v>
      </c>
      <c r="L69" s="146">
        <f t="shared" si="31"/>
        <v>0</v>
      </c>
      <c r="M69" s="146">
        <f t="shared" si="31"/>
        <v>0</v>
      </c>
      <c r="N69" s="146">
        <f t="shared" si="31"/>
        <v>0</v>
      </c>
      <c r="O69" s="146">
        <f t="shared" si="31"/>
        <v>0</v>
      </c>
      <c r="P69" s="145">
        <f t="shared" ca="1" si="29"/>
        <v>35</v>
      </c>
      <c r="Q69" s="147">
        <f ca="1">SUMIF($C$63:$O$75,"*Pos*",C69:O69)</f>
        <v>3</v>
      </c>
      <c r="R69" s="148">
        <f t="shared" si="33"/>
        <v>38</v>
      </c>
      <c r="S69" s="110"/>
      <c r="T69" s="142"/>
      <c r="U69" s="102" t="s">
        <v>49</v>
      </c>
      <c r="V69" s="151" t="e">
        <f>'234 (Mo-Fri)'!#REF!</f>
        <v>#REF!</v>
      </c>
      <c r="W69" s="152"/>
      <c r="X69" s="153" t="e">
        <f ca="1">V69-P69</f>
        <v>#REF!</v>
      </c>
      <c r="Y69" s="154" t="e">
        <f>'234 (Mo-Fri)'!#REF!</f>
        <v>#REF!</v>
      </c>
      <c r="AC69"/>
      <c r="AD69"/>
      <c r="AE69"/>
    </row>
    <row r="70" spans="2:31" s="82" customFormat="1" ht="18" customHeight="1">
      <c r="B70" s="99" t="s">
        <v>50</v>
      </c>
      <c r="C70" s="155">
        <v>0</v>
      </c>
      <c r="D70" s="156">
        <v>1</v>
      </c>
      <c r="E70" s="156">
        <v>24</v>
      </c>
      <c r="F70" s="156">
        <v>25</v>
      </c>
      <c r="G70" s="156">
        <v>1</v>
      </c>
      <c r="H70" s="156">
        <v>0</v>
      </c>
      <c r="I70" s="156">
        <v>0</v>
      </c>
      <c r="J70" s="156">
        <v>0</v>
      </c>
      <c r="K70" s="156">
        <v>0</v>
      </c>
      <c r="L70" s="156">
        <v>0</v>
      </c>
      <c r="M70" s="156">
        <v>0</v>
      </c>
      <c r="N70" s="156">
        <v>0</v>
      </c>
      <c r="O70" s="156">
        <v>0</v>
      </c>
      <c r="P70" s="145">
        <f t="shared" ca="1" si="29"/>
        <v>49</v>
      </c>
      <c r="Q70" s="147">
        <f t="shared" ca="1" si="32"/>
        <v>2</v>
      </c>
      <c r="R70" s="148">
        <f t="shared" si="33"/>
        <v>51</v>
      </c>
      <c r="S70" s="110"/>
      <c r="T70" s="142"/>
      <c r="U70" s="102" t="s">
        <v>51</v>
      </c>
      <c r="V70" s="151" t="e">
        <f>'234 (Mo-Fri)'!#REF!</f>
        <v>#REF!</v>
      </c>
      <c r="W70" s="152"/>
      <c r="X70" s="153" t="e">
        <f ca="1">V70-P70</f>
        <v>#REF!</v>
      </c>
      <c r="Y70" s="154" t="e">
        <f>'234 (Mo-Fri)'!#REF!</f>
        <v>#REF!</v>
      </c>
      <c r="AC70"/>
      <c r="AD70"/>
      <c r="AE70"/>
    </row>
    <row r="71" spans="2:31" s="82" customFormat="1" ht="18" customHeight="1">
      <c r="B71" s="99" t="s">
        <v>52</v>
      </c>
      <c r="C71" s="155">
        <f t="shared" ref="C71:O72" si="35">C70</f>
        <v>0</v>
      </c>
      <c r="D71" s="156">
        <f t="shared" si="35"/>
        <v>1</v>
      </c>
      <c r="E71" s="156">
        <f t="shared" si="35"/>
        <v>24</v>
      </c>
      <c r="F71" s="156">
        <f t="shared" si="35"/>
        <v>25</v>
      </c>
      <c r="G71" s="156">
        <f t="shared" si="35"/>
        <v>1</v>
      </c>
      <c r="H71" s="156">
        <f>H70</f>
        <v>0</v>
      </c>
      <c r="I71" s="156">
        <v>0</v>
      </c>
      <c r="J71" s="156">
        <v>0</v>
      </c>
      <c r="K71" s="156">
        <v>0</v>
      </c>
      <c r="L71" s="156">
        <v>0</v>
      </c>
      <c r="M71" s="156">
        <v>0</v>
      </c>
      <c r="N71" s="156">
        <v>0</v>
      </c>
      <c r="O71" s="156">
        <v>0</v>
      </c>
      <c r="P71" s="145">
        <f t="shared" ca="1" si="29"/>
        <v>49</v>
      </c>
      <c r="Q71" s="147">
        <f t="shared" ca="1" si="32"/>
        <v>2</v>
      </c>
      <c r="R71" s="148">
        <f t="shared" si="33"/>
        <v>51</v>
      </c>
      <c r="S71" s="110"/>
      <c r="T71" s="142"/>
      <c r="U71" s="102" t="s">
        <v>53</v>
      </c>
      <c r="V71" s="151" t="e">
        <f>V70</f>
        <v>#REF!</v>
      </c>
      <c r="W71" s="152"/>
      <c r="X71" s="153" t="e">
        <f ca="1">V71-P71</f>
        <v>#REF!</v>
      </c>
      <c r="Y71" s="154" t="e">
        <f>Y70</f>
        <v>#REF!</v>
      </c>
      <c r="AC71"/>
      <c r="AD71"/>
      <c r="AE71"/>
    </row>
    <row r="72" spans="2:31" s="82" customFormat="1" ht="18" customHeight="1">
      <c r="B72" s="103" t="s">
        <v>54</v>
      </c>
      <c r="C72" s="157">
        <f t="shared" si="35"/>
        <v>0</v>
      </c>
      <c r="D72" s="158">
        <f t="shared" si="35"/>
        <v>1</v>
      </c>
      <c r="E72" s="158">
        <f t="shared" si="35"/>
        <v>24</v>
      </c>
      <c r="F72" s="158">
        <f t="shared" si="35"/>
        <v>25</v>
      </c>
      <c r="G72" s="158">
        <f t="shared" si="35"/>
        <v>1</v>
      </c>
      <c r="H72" s="158">
        <f t="shared" si="35"/>
        <v>0</v>
      </c>
      <c r="I72" s="158">
        <f t="shared" si="35"/>
        <v>0</v>
      </c>
      <c r="J72" s="158">
        <f t="shared" si="35"/>
        <v>0</v>
      </c>
      <c r="K72" s="158">
        <f t="shared" si="35"/>
        <v>0</v>
      </c>
      <c r="L72" s="158">
        <f t="shared" si="35"/>
        <v>0</v>
      </c>
      <c r="M72" s="158">
        <f t="shared" si="35"/>
        <v>0</v>
      </c>
      <c r="N72" s="158">
        <f t="shared" si="35"/>
        <v>0</v>
      </c>
      <c r="O72" s="158">
        <f t="shared" si="35"/>
        <v>0</v>
      </c>
      <c r="P72" s="157">
        <f t="shared" ca="1" si="29"/>
        <v>49</v>
      </c>
      <c r="Q72" s="159">
        <f t="shared" ca="1" si="32"/>
        <v>2</v>
      </c>
      <c r="R72" s="160">
        <f t="shared" si="33"/>
        <v>51</v>
      </c>
      <c r="S72" s="110"/>
      <c r="T72" s="142"/>
      <c r="U72" s="104" t="s">
        <v>78</v>
      </c>
      <c r="V72" s="161" t="s">
        <v>79</v>
      </c>
      <c r="W72" s="161" t="s">
        <v>80</v>
      </c>
      <c r="X72" s="162" t="s">
        <v>81</v>
      </c>
      <c r="Y72" s="163"/>
      <c r="AC72"/>
      <c r="AD72"/>
      <c r="AE72"/>
    </row>
    <row r="73" spans="2:31" s="82" customFormat="1" ht="18" customHeight="1">
      <c r="B73" s="105" t="str">
        <f>B63&amp;"KMS WKD"</f>
        <v>234KMS WKD</v>
      </c>
      <c r="C73" s="106">
        <f t="shared" ref="C73:O73" si="36">C64*C65</f>
        <v>2.29</v>
      </c>
      <c r="D73" s="106">
        <f t="shared" si="36"/>
        <v>10.199999999999999</v>
      </c>
      <c r="E73" s="106">
        <f t="shared" si="36"/>
        <v>136.34</v>
      </c>
      <c r="F73" s="106">
        <f t="shared" si="36"/>
        <v>150.47999999999999</v>
      </c>
      <c r="G73" s="106">
        <f t="shared" si="36"/>
        <v>2.63</v>
      </c>
      <c r="H73" s="106">
        <f t="shared" si="36"/>
        <v>0</v>
      </c>
      <c r="I73" s="106">
        <f t="shared" si="36"/>
        <v>0</v>
      </c>
      <c r="J73" s="106">
        <f t="shared" si="36"/>
        <v>0</v>
      </c>
      <c r="K73" s="106">
        <f t="shared" si="36"/>
        <v>0</v>
      </c>
      <c r="L73" s="106">
        <f t="shared" si="36"/>
        <v>0</v>
      </c>
      <c r="M73" s="106">
        <f t="shared" si="36"/>
        <v>0</v>
      </c>
      <c r="N73" s="106">
        <f t="shared" si="36"/>
        <v>0</v>
      </c>
      <c r="O73" s="106">
        <f t="shared" si="36"/>
        <v>0</v>
      </c>
      <c r="P73" s="107">
        <f t="shared" ca="1" si="29"/>
        <v>286.82</v>
      </c>
      <c r="Q73" s="108">
        <f t="shared" ca="1" si="32"/>
        <v>15.119999999999997</v>
      </c>
      <c r="R73" s="109">
        <f t="shared" si="33"/>
        <v>301.94</v>
      </c>
      <c r="S73" s="110"/>
      <c r="T73" s="102"/>
      <c r="U73" s="102" t="s">
        <v>49</v>
      </c>
      <c r="V73" s="111" t="e">
        <f>'234 (Mo-Fri)'!#REF!</f>
        <v>#REF!</v>
      </c>
      <c r="W73" s="111" t="e">
        <f>'234 (Mo-Fri)'!#REF!</f>
        <v>#REF!</v>
      </c>
      <c r="X73" s="112" t="e">
        <f>V73+W73</f>
        <v>#REF!</v>
      </c>
      <c r="Y73" s="113"/>
      <c r="AC73"/>
      <c r="AD73"/>
      <c r="AE73"/>
    </row>
    <row r="74" spans="2:31" s="82" customFormat="1" ht="18" customHeight="1">
      <c r="B74" s="105" t="str">
        <f>B63&amp;"KMS SAT"</f>
        <v>234KMS SAT</v>
      </c>
      <c r="C74" s="106">
        <f t="shared" ref="C74:O74" si="37">C64*C70</f>
        <v>0</v>
      </c>
      <c r="D74" s="106">
        <f t="shared" si="37"/>
        <v>10.199999999999999</v>
      </c>
      <c r="E74" s="106">
        <f t="shared" si="37"/>
        <v>192.48</v>
      </c>
      <c r="F74" s="106">
        <f t="shared" si="37"/>
        <v>209</v>
      </c>
      <c r="G74" s="106">
        <f t="shared" si="37"/>
        <v>2.63</v>
      </c>
      <c r="H74" s="106">
        <f t="shared" si="37"/>
        <v>0</v>
      </c>
      <c r="I74" s="106">
        <f t="shared" si="37"/>
        <v>0</v>
      </c>
      <c r="J74" s="106">
        <f t="shared" si="37"/>
        <v>0</v>
      </c>
      <c r="K74" s="106">
        <f t="shared" si="37"/>
        <v>0</v>
      </c>
      <c r="L74" s="106">
        <f t="shared" si="37"/>
        <v>0</v>
      </c>
      <c r="M74" s="106">
        <f t="shared" si="37"/>
        <v>0</v>
      </c>
      <c r="N74" s="106">
        <f t="shared" si="37"/>
        <v>0</v>
      </c>
      <c r="O74" s="106">
        <f t="shared" si="37"/>
        <v>0</v>
      </c>
      <c r="P74" s="107">
        <f t="shared" ca="1" si="29"/>
        <v>401.47999999999996</v>
      </c>
      <c r="Q74" s="108">
        <f t="shared" ca="1" si="32"/>
        <v>12.829999999999998</v>
      </c>
      <c r="R74" s="109">
        <f t="shared" si="33"/>
        <v>414.30999999999995</v>
      </c>
      <c r="S74" s="110"/>
      <c r="T74" s="102"/>
      <c r="U74" s="102" t="s">
        <v>51</v>
      </c>
      <c r="V74" s="111" t="e">
        <f>'234 (Mo-Fri)'!#REF!</f>
        <v>#REF!</v>
      </c>
      <c r="W74" s="111" t="e">
        <f>'234 (Mo-Fri)'!#REF!</f>
        <v>#REF!</v>
      </c>
      <c r="X74" s="112" t="e">
        <f t="shared" ref="X74:X75" si="38">V74+W74</f>
        <v>#REF!</v>
      </c>
      <c r="Y74" s="114"/>
      <c r="AC74"/>
      <c r="AD74"/>
      <c r="AE74"/>
    </row>
    <row r="75" spans="2:31" s="82" customFormat="1" ht="18" customHeight="1">
      <c r="B75" s="103" t="str">
        <f>B63&amp;"KMS SUN/PH"</f>
        <v>234KMS SUN/PH</v>
      </c>
      <c r="C75" s="115">
        <f t="shared" ref="C75:O75" si="39">C64*C71</f>
        <v>0</v>
      </c>
      <c r="D75" s="115">
        <f t="shared" si="39"/>
        <v>10.199999999999999</v>
      </c>
      <c r="E75" s="115">
        <f t="shared" si="39"/>
        <v>192.48</v>
      </c>
      <c r="F75" s="115">
        <f t="shared" si="39"/>
        <v>209</v>
      </c>
      <c r="G75" s="115">
        <f t="shared" si="39"/>
        <v>2.63</v>
      </c>
      <c r="H75" s="115">
        <f t="shared" si="39"/>
        <v>0</v>
      </c>
      <c r="I75" s="115">
        <f t="shared" si="39"/>
        <v>0</v>
      </c>
      <c r="J75" s="115">
        <f t="shared" si="39"/>
        <v>0</v>
      </c>
      <c r="K75" s="115">
        <f t="shared" si="39"/>
        <v>0</v>
      </c>
      <c r="L75" s="115">
        <f t="shared" si="39"/>
        <v>0</v>
      </c>
      <c r="M75" s="115">
        <f t="shared" si="39"/>
        <v>0</v>
      </c>
      <c r="N75" s="115">
        <f t="shared" si="39"/>
        <v>0</v>
      </c>
      <c r="O75" s="115">
        <f t="shared" si="39"/>
        <v>0</v>
      </c>
      <c r="P75" s="164">
        <f t="shared" ca="1" si="29"/>
        <v>401.47999999999996</v>
      </c>
      <c r="Q75" s="165">
        <f t="shared" ca="1" si="32"/>
        <v>12.829999999999998</v>
      </c>
      <c r="R75" s="166">
        <f t="shared" si="33"/>
        <v>414.30999999999995</v>
      </c>
      <c r="S75" s="167"/>
      <c r="T75" s="168"/>
      <c r="U75" s="116" t="s">
        <v>53</v>
      </c>
      <c r="V75" s="117" t="e">
        <f t="shared" ref="V75:W75" si="40">V74</f>
        <v>#REF!</v>
      </c>
      <c r="W75" s="117" t="e">
        <f t="shared" si="40"/>
        <v>#REF!</v>
      </c>
      <c r="X75" s="118" t="e">
        <f t="shared" si="38"/>
        <v>#REF!</v>
      </c>
      <c r="Y75" s="119"/>
    </row>
    <row r="76" spans="2:31" s="74" customFormat="1" ht="18" customHeight="1">
      <c r="B76" s="82"/>
      <c r="C76" s="81"/>
      <c r="D76" s="77"/>
      <c r="I76" s="80"/>
      <c r="J76" s="80"/>
      <c r="K76" s="80"/>
      <c r="L76" s="80"/>
      <c r="M76" s="80"/>
      <c r="N76" s="80"/>
      <c r="O76" s="80"/>
      <c r="P76" s="81"/>
      <c r="Q76" s="82"/>
      <c r="R76" s="82"/>
    </row>
    <row r="77" spans="2:31" s="82" customFormat="1" ht="51" customHeight="1">
      <c r="B77" s="86" t="s">
        <v>82</v>
      </c>
      <c r="C77" s="87" t="s">
        <v>39</v>
      </c>
      <c r="D77" s="88" t="s">
        <v>58</v>
      </c>
      <c r="E77" s="88" t="s">
        <v>59</v>
      </c>
      <c r="F77" s="88" t="s">
        <v>60</v>
      </c>
      <c r="G77" s="88" t="s">
        <v>40</v>
      </c>
      <c r="H77" s="88" t="s">
        <v>61</v>
      </c>
      <c r="I77" s="89"/>
      <c r="J77" s="89"/>
      <c r="K77" s="89"/>
      <c r="L77" s="89"/>
      <c r="M77" s="89"/>
      <c r="N77" s="89"/>
      <c r="O77" s="89"/>
      <c r="P77" s="90" t="s">
        <v>41</v>
      </c>
      <c r="Q77" s="91" t="s">
        <v>42</v>
      </c>
      <c r="R77" s="92" t="s">
        <v>43</v>
      </c>
      <c r="S77" s="93" t="s">
        <v>55</v>
      </c>
      <c r="T77" s="94" t="e">
        <f>SUM(R87:R89)-SUM(X87:X89)</f>
        <v>#REF!</v>
      </c>
      <c r="U77" s="95">
        <f>$C$3</f>
        <v>45773</v>
      </c>
      <c r="V77" s="96"/>
      <c r="W77" s="96"/>
      <c r="X77" s="96"/>
      <c r="Y77" s="97"/>
    </row>
    <row r="78" spans="2:31" s="82" customFormat="1" ht="18" customHeight="1">
      <c r="B78" s="86" t="s">
        <v>62</v>
      </c>
      <c r="C78" s="126">
        <v>2.29</v>
      </c>
      <c r="D78" s="127">
        <v>10.199999999999999</v>
      </c>
      <c r="E78" s="127">
        <v>8.02</v>
      </c>
      <c r="F78" s="127">
        <v>8.36</v>
      </c>
      <c r="G78" s="127">
        <v>2.63</v>
      </c>
      <c r="H78" s="127">
        <v>10</v>
      </c>
      <c r="I78" s="128"/>
      <c r="J78" s="128"/>
      <c r="K78" s="128"/>
      <c r="L78" s="128"/>
      <c r="M78" s="128"/>
      <c r="N78" s="128"/>
      <c r="O78" s="128"/>
      <c r="P78" s="129">
        <f t="shared" ref="P78:P89" ca="1" si="41">R78-Q78</f>
        <v>16.380000000000003</v>
      </c>
      <c r="Q78" s="130">
        <f ca="1">SUMIF($C$77:$O$89,"*Pos*",C78:O78)</f>
        <v>25.119999999999997</v>
      </c>
      <c r="R78" s="131">
        <f>SUM(C78:O78)</f>
        <v>41.5</v>
      </c>
      <c r="S78" s="132"/>
      <c r="T78" s="133"/>
      <c r="U78" s="133"/>
      <c r="V78" s="134"/>
      <c r="W78" s="134"/>
      <c r="X78" s="135"/>
      <c r="Y78" s="136"/>
    </row>
    <row r="79" spans="2:31" s="82" customFormat="1" ht="18" customHeight="1">
      <c r="B79" s="98" t="s">
        <v>44</v>
      </c>
      <c r="C79" s="137">
        <v>3</v>
      </c>
      <c r="D79" s="174">
        <v>5</v>
      </c>
      <c r="E79" s="138">
        <v>13</v>
      </c>
      <c r="F79" s="174">
        <v>17</v>
      </c>
      <c r="G79" s="138">
        <v>5</v>
      </c>
      <c r="H79" s="138">
        <v>1</v>
      </c>
      <c r="I79" s="138">
        <v>0</v>
      </c>
      <c r="J79" s="138">
        <v>0</v>
      </c>
      <c r="K79" s="138">
        <v>0</v>
      </c>
      <c r="L79" s="138">
        <v>0</v>
      </c>
      <c r="M79" s="138">
        <v>0</v>
      </c>
      <c r="N79" s="138">
        <v>0</v>
      </c>
      <c r="O79" s="138">
        <v>0</v>
      </c>
      <c r="P79" s="139">
        <f ca="1">R79-Q79</f>
        <v>30</v>
      </c>
      <c r="Q79" s="140">
        <f t="shared" ref="Q79:Q89" ca="1" si="42">SUMIF($C$77:$O$89,"*Pos*",C79:O79)</f>
        <v>14</v>
      </c>
      <c r="R79" s="141">
        <f>SUM(C79:O79)</f>
        <v>44</v>
      </c>
      <c r="S79" s="110"/>
      <c r="T79" s="142"/>
      <c r="U79" s="142"/>
      <c r="V79" s="81"/>
      <c r="W79" s="81"/>
      <c r="X79" s="143"/>
      <c r="Y79" s="144"/>
    </row>
    <row r="80" spans="2:31" s="82" customFormat="1" ht="18" customHeight="1">
      <c r="B80" s="99" t="s">
        <v>45</v>
      </c>
      <c r="C80" s="145">
        <f>C79</f>
        <v>3</v>
      </c>
      <c r="D80" s="146">
        <f t="shared" ref="D80:O83" si="43">D79</f>
        <v>5</v>
      </c>
      <c r="E80" s="146">
        <f t="shared" si="43"/>
        <v>13</v>
      </c>
      <c r="F80" s="146">
        <f t="shared" si="43"/>
        <v>17</v>
      </c>
      <c r="G80" s="146">
        <f t="shared" si="43"/>
        <v>5</v>
      </c>
      <c r="H80" s="146">
        <f t="shared" si="43"/>
        <v>1</v>
      </c>
      <c r="I80" s="146">
        <f t="shared" si="43"/>
        <v>0</v>
      </c>
      <c r="J80" s="146">
        <f t="shared" si="43"/>
        <v>0</v>
      </c>
      <c r="K80" s="146">
        <f t="shared" si="43"/>
        <v>0</v>
      </c>
      <c r="L80" s="146">
        <f t="shared" si="43"/>
        <v>0</v>
      </c>
      <c r="M80" s="146">
        <f t="shared" si="43"/>
        <v>0</v>
      </c>
      <c r="N80" s="146">
        <f t="shared" si="43"/>
        <v>0</v>
      </c>
      <c r="O80" s="146">
        <f t="shared" si="43"/>
        <v>0</v>
      </c>
      <c r="P80" s="145">
        <f ca="1">R80-Q80</f>
        <v>30</v>
      </c>
      <c r="Q80" s="147">
        <f t="shared" ca="1" si="42"/>
        <v>14</v>
      </c>
      <c r="R80" s="148">
        <f t="shared" ref="R80:R89" si="44">SUM(C80:O80)</f>
        <v>44</v>
      </c>
      <c r="S80" s="110"/>
      <c r="T80" s="142"/>
      <c r="U80" s="142"/>
      <c r="V80" s="81"/>
      <c r="W80" s="81"/>
      <c r="X80" s="143"/>
      <c r="Y80" s="144"/>
    </row>
    <row r="81" spans="2:25" s="82" customFormat="1" ht="18" customHeight="1">
      <c r="B81" s="99" t="s">
        <v>46</v>
      </c>
      <c r="C81" s="145">
        <f t="shared" ref="C81:C83" si="45">C80</f>
        <v>3</v>
      </c>
      <c r="D81" s="146">
        <f t="shared" si="43"/>
        <v>5</v>
      </c>
      <c r="E81" s="146">
        <f t="shared" si="43"/>
        <v>13</v>
      </c>
      <c r="F81" s="146">
        <f t="shared" si="43"/>
        <v>17</v>
      </c>
      <c r="G81" s="146">
        <f t="shared" si="43"/>
        <v>5</v>
      </c>
      <c r="H81" s="146">
        <f t="shared" si="43"/>
        <v>1</v>
      </c>
      <c r="I81" s="146">
        <f t="shared" si="43"/>
        <v>0</v>
      </c>
      <c r="J81" s="146">
        <f t="shared" si="43"/>
        <v>0</v>
      </c>
      <c r="K81" s="146">
        <f t="shared" si="43"/>
        <v>0</v>
      </c>
      <c r="L81" s="146">
        <f t="shared" si="43"/>
        <v>0</v>
      </c>
      <c r="M81" s="146">
        <f t="shared" si="43"/>
        <v>0</v>
      </c>
      <c r="N81" s="146">
        <f t="shared" si="43"/>
        <v>0</v>
      </c>
      <c r="O81" s="146">
        <f t="shared" si="43"/>
        <v>0</v>
      </c>
      <c r="P81" s="145">
        <f ca="1">R81-Q81</f>
        <v>30</v>
      </c>
      <c r="Q81" s="147">
        <f t="shared" ca="1" si="42"/>
        <v>14</v>
      </c>
      <c r="R81" s="148">
        <f t="shared" si="44"/>
        <v>44</v>
      </c>
      <c r="S81" s="110"/>
      <c r="T81" s="142"/>
      <c r="U81" s="142"/>
      <c r="V81" s="81"/>
      <c r="W81" s="81"/>
      <c r="X81" s="143"/>
      <c r="Y81" s="144"/>
    </row>
    <row r="82" spans="2:25" s="82" customFormat="1" ht="18" customHeight="1">
      <c r="B82" s="99" t="s">
        <v>47</v>
      </c>
      <c r="C82" s="145">
        <f t="shared" si="45"/>
        <v>3</v>
      </c>
      <c r="D82" s="146">
        <f t="shared" si="43"/>
        <v>5</v>
      </c>
      <c r="E82" s="146">
        <f t="shared" si="43"/>
        <v>13</v>
      </c>
      <c r="F82" s="146">
        <f t="shared" si="43"/>
        <v>17</v>
      </c>
      <c r="G82" s="146">
        <f t="shared" si="43"/>
        <v>5</v>
      </c>
      <c r="H82" s="146">
        <f t="shared" si="43"/>
        <v>1</v>
      </c>
      <c r="I82" s="146">
        <f t="shared" si="43"/>
        <v>0</v>
      </c>
      <c r="J82" s="146">
        <f t="shared" si="43"/>
        <v>0</v>
      </c>
      <c r="K82" s="146">
        <f t="shared" si="43"/>
        <v>0</v>
      </c>
      <c r="L82" s="146">
        <f t="shared" si="43"/>
        <v>0</v>
      </c>
      <c r="M82" s="146">
        <f t="shared" si="43"/>
        <v>0</v>
      </c>
      <c r="N82" s="146">
        <f t="shared" si="43"/>
        <v>0</v>
      </c>
      <c r="O82" s="146">
        <f t="shared" si="43"/>
        <v>0</v>
      </c>
      <c r="P82" s="145">
        <f ca="1">R82-Q82</f>
        <v>30</v>
      </c>
      <c r="Q82" s="147">
        <f t="shared" ca="1" si="42"/>
        <v>14</v>
      </c>
      <c r="R82" s="148">
        <f t="shared" si="44"/>
        <v>44</v>
      </c>
      <c r="S82" s="110"/>
      <c r="T82" s="142"/>
      <c r="U82" s="100" t="s">
        <v>56</v>
      </c>
      <c r="V82" s="101"/>
      <c r="W82" s="149"/>
      <c r="X82" s="143"/>
      <c r="Y82" s="150" t="s">
        <v>77</v>
      </c>
    </row>
    <row r="83" spans="2:25" s="82" customFormat="1" ht="18" customHeight="1">
      <c r="B83" s="99" t="s">
        <v>48</v>
      </c>
      <c r="C83" s="145">
        <f t="shared" si="45"/>
        <v>3</v>
      </c>
      <c r="D83" s="146">
        <f t="shared" si="43"/>
        <v>5</v>
      </c>
      <c r="E83" s="146">
        <f t="shared" si="43"/>
        <v>13</v>
      </c>
      <c r="F83" s="146">
        <f t="shared" si="43"/>
        <v>17</v>
      </c>
      <c r="G83" s="146">
        <f t="shared" si="43"/>
        <v>5</v>
      </c>
      <c r="H83" s="146">
        <f t="shared" si="43"/>
        <v>1</v>
      </c>
      <c r="I83" s="146">
        <f t="shared" si="43"/>
        <v>0</v>
      </c>
      <c r="J83" s="146">
        <f t="shared" si="43"/>
        <v>0</v>
      </c>
      <c r="K83" s="146">
        <f t="shared" si="43"/>
        <v>0</v>
      </c>
      <c r="L83" s="146">
        <f t="shared" si="43"/>
        <v>0</v>
      </c>
      <c r="M83" s="146">
        <f t="shared" si="43"/>
        <v>0</v>
      </c>
      <c r="N83" s="146">
        <f t="shared" si="43"/>
        <v>0</v>
      </c>
      <c r="O83" s="146">
        <f t="shared" si="43"/>
        <v>0</v>
      </c>
      <c r="P83" s="145">
        <f ca="1">R83-Q83</f>
        <v>30</v>
      </c>
      <c r="Q83" s="147">
        <f t="shared" ca="1" si="42"/>
        <v>14</v>
      </c>
      <c r="R83" s="148">
        <f t="shared" si="44"/>
        <v>44</v>
      </c>
      <c r="S83" s="110"/>
      <c r="T83" s="142"/>
      <c r="U83" s="102" t="s">
        <v>49</v>
      </c>
      <c r="V83" s="151" t="e">
        <f>'234 (Mo-Fri)'!#REF!</f>
        <v>#REF!</v>
      </c>
      <c r="W83" s="152"/>
      <c r="X83" s="153" t="e">
        <f ca="1">V83-P83</f>
        <v>#REF!</v>
      </c>
      <c r="Y83" s="154">
        <v>0</v>
      </c>
    </row>
    <row r="84" spans="2:25" s="82" customFormat="1" ht="18" customHeight="1">
      <c r="B84" s="99" t="s">
        <v>50</v>
      </c>
      <c r="C84" s="155">
        <v>0</v>
      </c>
      <c r="D84" s="156">
        <v>0</v>
      </c>
      <c r="E84" s="156">
        <v>0</v>
      </c>
      <c r="F84" s="156">
        <v>0</v>
      </c>
      <c r="G84" s="156">
        <v>0</v>
      </c>
      <c r="H84" s="156">
        <v>0</v>
      </c>
      <c r="I84" s="156">
        <v>0</v>
      </c>
      <c r="J84" s="156">
        <v>0</v>
      </c>
      <c r="K84" s="156">
        <v>0</v>
      </c>
      <c r="L84" s="156">
        <v>0</v>
      </c>
      <c r="M84" s="156">
        <v>0</v>
      </c>
      <c r="N84" s="156">
        <v>0</v>
      </c>
      <c r="O84" s="156">
        <v>0</v>
      </c>
      <c r="P84" s="145">
        <f t="shared" ca="1" si="41"/>
        <v>0</v>
      </c>
      <c r="Q84" s="147">
        <f t="shared" ca="1" si="42"/>
        <v>0</v>
      </c>
      <c r="R84" s="148">
        <f t="shared" si="44"/>
        <v>0</v>
      </c>
      <c r="S84" s="110"/>
      <c r="T84" s="142"/>
      <c r="U84" s="102" t="s">
        <v>51</v>
      </c>
      <c r="V84" s="151">
        <v>0</v>
      </c>
      <c r="W84" s="152"/>
      <c r="X84" s="153">
        <f ca="1">V84-P84</f>
        <v>0</v>
      </c>
      <c r="Y84" s="154">
        <v>0</v>
      </c>
    </row>
    <row r="85" spans="2:25" s="82" customFormat="1" ht="18" customHeight="1">
      <c r="B85" s="99" t="s">
        <v>52</v>
      </c>
      <c r="C85" s="155">
        <v>0</v>
      </c>
      <c r="D85" s="156">
        <v>0</v>
      </c>
      <c r="E85" s="156">
        <v>0</v>
      </c>
      <c r="F85" s="156">
        <v>0</v>
      </c>
      <c r="G85" s="156">
        <v>0</v>
      </c>
      <c r="H85" s="156">
        <v>0</v>
      </c>
      <c r="I85" s="156">
        <v>0</v>
      </c>
      <c r="J85" s="156">
        <v>0</v>
      </c>
      <c r="K85" s="156">
        <v>0</v>
      </c>
      <c r="L85" s="156">
        <v>0</v>
      </c>
      <c r="M85" s="156">
        <v>0</v>
      </c>
      <c r="N85" s="156">
        <v>0</v>
      </c>
      <c r="O85" s="156">
        <v>0</v>
      </c>
      <c r="P85" s="145">
        <f t="shared" ca="1" si="41"/>
        <v>0</v>
      </c>
      <c r="Q85" s="147">
        <f t="shared" ca="1" si="42"/>
        <v>0</v>
      </c>
      <c r="R85" s="148">
        <f t="shared" si="44"/>
        <v>0</v>
      </c>
      <c r="S85" s="110"/>
      <c r="T85" s="142"/>
      <c r="U85" s="102" t="s">
        <v>53</v>
      </c>
      <c r="V85" s="151">
        <v>0</v>
      </c>
      <c r="W85" s="152"/>
      <c r="X85" s="153">
        <f ca="1">V85-P85</f>
        <v>0</v>
      </c>
      <c r="Y85" s="154">
        <v>0</v>
      </c>
    </row>
    <row r="86" spans="2:25" s="82" customFormat="1" ht="18" customHeight="1">
      <c r="B86" s="103" t="s">
        <v>54</v>
      </c>
      <c r="C86" s="157">
        <f t="shared" ref="C86:E86" si="46">C85</f>
        <v>0</v>
      </c>
      <c r="D86" s="158">
        <f t="shared" si="46"/>
        <v>0</v>
      </c>
      <c r="E86" s="158">
        <f t="shared" si="46"/>
        <v>0</v>
      </c>
      <c r="F86" s="158">
        <f>F85</f>
        <v>0</v>
      </c>
      <c r="G86" s="158">
        <f t="shared" ref="G86:O86" si="47">G85</f>
        <v>0</v>
      </c>
      <c r="H86" s="158">
        <f t="shared" si="47"/>
        <v>0</v>
      </c>
      <c r="I86" s="158">
        <f t="shared" si="47"/>
        <v>0</v>
      </c>
      <c r="J86" s="158">
        <f t="shared" si="47"/>
        <v>0</v>
      </c>
      <c r="K86" s="158">
        <f t="shared" si="47"/>
        <v>0</v>
      </c>
      <c r="L86" s="158">
        <f t="shared" si="47"/>
        <v>0</v>
      </c>
      <c r="M86" s="158">
        <f t="shared" si="47"/>
        <v>0</v>
      </c>
      <c r="N86" s="158">
        <f t="shared" si="47"/>
        <v>0</v>
      </c>
      <c r="O86" s="158">
        <f t="shared" si="47"/>
        <v>0</v>
      </c>
      <c r="P86" s="157">
        <f t="shared" ca="1" si="41"/>
        <v>0</v>
      </c>
      <c r="Q86" s="159">
        <f t="shared" ca="1" si="42"/>
        <v>0</v>
      </c>
      <c r="R86" s="160">
        <f t="shared" si="44"/>
        <v>0</v>
      </c>
      <c r="S86" s="110"/>
      <c r="T86" s="142"/>
      <c r="U86" s="104" t="s">
        <v>78</v>
      </c>
      <c r="V86" s="161" t="s">
        <v>79</v>
      </c>
      <c r="W86" s="161" t="s">
        <v>80</v>
      </c>
      <c r="X86" s="162" t="s">
        <v>81</v>
      </c>
      <c r="Y86" s="163"/>
    </row>
    <row r="87" spans="2:25" s="82" customFormat="1" ht="18" customHeight="1">
      <c r="B87" s="105" t="str">
        <f>B77&amp;"KMS WKD"</f>
        <v>234_12m (T02)KMS WKD</v>
      </c>
      <c r="C87" s="106">
        <f t="shared" ref="C87:I89" si="48">C$78*C83</f>
        <v>6.87</v>
      </c>
      <c r="D87" s="106">
        <f t="shared" si="48"/>
        <v>51</v>
      </c>
      <c r="E87" s="106">
        <f t="shared" si="48"/>
        <v>104.25999999999999</v>
      </c>
      <c r="F87" s="106">
        <f t="shared" si="48"/>
        <v>142.12</v>
      </c>
      <c r="G87" s="106">
        <f t="shared" si="48"/>
        <v>13.149999999999999</v>
      </c>
      <c r="H87" s="106">
        <f t="shared" si="48"/>
        <v>10</v>
      </c>
      <c r="I87" s="106">
        <f t="shared" si="48"/>
        <v>0</v>
      </c>
      <c r="J87" s="106">
        <f t="shared" ref="J87:O87" si="49">J$78*J83</f>
        <v>0</v>
      </c>
      <c r="K87" s="106">
        <f t="shared" si="49"/>
        <v>0</v>
      </c>
      <c r="L87" s="106">
        <f t="shared" si="49"/>
        <v>0</v>
      </c>
      <c r="M87" s="106">
        <f t="shared" si="49"/>
        <v>0</v>
      </c>
      <c r="N87" s="106">
        <f t="shared" si="49"/>
        <v>0</v>
      </c>
      <c r="O87" s="106">
        <f t="shared" si="49"/>
        <v>0</v>
      </c>
      <c r="P87" s="107">
        <f t="shared" ca="1" si="41"/>
        <v>246.38</v>
      </c>
      <c r="Q87" s="108">
        <f ca="1">SUMIF($C$77:$O$89,"*Pos*",C87:O87)</f>
        <v>81.02</v>
      </c>
      <c r="R87" s="109">
        <f t="shared" si="44"/>
        <v>327.39999999999998</v>
      </c>
      <c r="S87" s="110"/>
      <c r="T87" s="102"/>
      <c r="U87" s="102" t="s">
        <v>49</v>
      </c>
      <c r="V87" s="111" t="e">
        <f>'234 (Mo-Fri)'!#REF!</f>
        <v>#REF!</v>
      </c>
      <c r="W87" s="111" t="e">
        <f>'234 (Mo-Fri)'!#REF!</f>
        <v>#REF!</v>
      </c>
      <c r="X87" s="112" t="e">
        <f>V87+W87</f>
        <v>#REF!</v>
      </c>
      <c r="Y87" s="113"/>
    </row>
    <row r="88" spans="2:25" s="82" customFormat="1" ht="18" customHeight="1">
      <c r="B88" s="105" t="str">
        <f>B77&amp;"KMS SAT"</f>
        <v>234_12m (T02)KMS SAT</v>
      </c>
      <c r="C88" s="106">
        <f t="shared" si="48"/>
        <v>0</v>
      </c>
      <c r="D88" s="106">
        <f t="shared" si="48"/>
        <v>0</v>
      </c>
      <c r="E88" s="106">
        <f t="shared" si="48"/>
        <v>0</v>
      </c>
      <c r="F88" s="106">
        <f t="shared" si="48"/>
        <v>0</v>
      </c>
      <c r="G88" s="106">
        <f t="shared" si="48"/>
        <v>0</v>
      </c>
      <c r="H88" s="106">
        <f t="shared" si="48"/>
        <v>0</v>
      </c>
      <c r="I88" s="106">
        <f t="shared" si="48"/>
        <v>0</v>
      </c>
      <c r="J88" s="106">
        <f t="shared" ref="J88:O88" si="50">J$78*J84</f>
        <v>0</v>
      </c>
      <c r="K88" s="106">
        <f t="shared" si="50"/>
        <v>0</v>
      </c>
      <c r="L88" s="106">
        <f t="shared" si="50"/>
        <v>0</v>
      </c>
      <c r="M88" s="106">
        <f t="shared" si="50"/>
        <v>0</v>
      </c>
      <c r="N88" s="106">
        <f t="shared" si="50"/>
        <v>0</v>
      </c>
      <c r="O88" s="106">
        <f t="shared" si="50"/>
        <v>0</v>
      </c>
      <c r="P88" s="107">
        <f t="shared" ca="1" si="41"/>
        <v>0</v>
      </c>
      <c r="Q88" s="108">
        <f t="shared" ca="1" si="42"/>
        <v>0</v>
      </c>
      <c r="R88" s="109">
        <f t="shared" si="44"/>
        <v>0</v>
      </c>
      <c r="S88" s="110"/>
      <c r="T88" s="102"/>
      <c r="U88" s="102" t="s">
        <v>51</v>
      </c>
      <c r="V88" s="111">
        <v>0</v>
      </c>
      <c r="W88" s="111">
        <v>0</v>
      </c>
      <c r="X88" s="112">
        <f t="shared" ref="X88:X89" si="51">V88+W88</f>
        <v>0</v>
      </c>
      <c r="Y88" s="114"/>
    </row>
    <row r="89" spans="2:25" s="82" customFormat="1" ht="18" customHeight="1">
      <c r="B89" s="103" t="str">
        <f>B77&amp;"KMS SUN/PH"</f>
        <v>234_12m (T02)KMS SUN/PH</v>
      </c>
      <c r="C89" s="115">
        <f t="shared" si="48"/>
        <v>0</v>
      </c>
      <c r="D89" s="115">
        <f t="shared" si="48"/>
        <v>0</v>
      </c>
      <c r="E89" s="115">
        <f t="shared" si="48"/>
        <v>0</v>
      </c>
      <c r="F89" s="115">
        <f t="shared" si="48"/>
        <v>0</v>
      </c>
      <c r="G89" s="115">
        <f t="shared" si="48"/>
        <v>0</v>
      </c>
      <c r="H89" s="115">
        <f t="shared" si="48"/>
        <v>0</v>
      </c>
      <c r="I89" s="115">
        <f t="shared" si="48"/>
        <v>0</v>
      </c>
      <c r="J89" s="115">
        <f t="shared" ref="J89:O89" si="52">J$78*J85</f>
        <v>0</v>
      </c>
      <c r="K89" s="115">
        <f t="shared" si="52"/>
        <v>0</v>
      </c>
      <c r="L89" s="115">
        <f t="shared" si="52"/>
        <v>0</v>
      </c>
      <c r="M89" s="115">
        <f t="shared" si="52"/>
        <v>0</v>
      </c>
      <c r="N89" s="115">
        <f t="shared" si="52"/>
        <v>0</v>
      </c>
      <c r="O89" s="115">
        <f t="shared" si="52"/>
        <v>0</v>
      </c>
      <c r="P89" s="164">
        <f t="shared" ca="1" si="41"/>
        <v>0</v>
      </c>
      <c r="Q89" s="165">
        <f t="shared" ca="1" si="42"/>
        <v>0</v>
      </c>
      <c r="R89" s="166">
        <f t="shared" si="44"/>
        <v>0</v>
      </c>
      <c r="S89" s="167"/>
      <c r="T89" s="168"/>
      <c r="U89" s="116" t="s">
        <v>53</v>
      </c>
      <c r="V89" s="117">
        <v>0</v>
      </c>
      <c r="W89" s="117">
        <v>0</v>
      </c>
      <c r="X89" s="118">
        <f t="shared" si="51"/>
        <v>0</v>
      </c>
      <c r="Y89" s="119"/>
    </row>
    <row r="90" spans="2:25" s="74" customFormat="1" ht="18" customHeight="1">
      <c r="B90" s="82"/>
      <c r="C90" s="81"/>
      <c r="D90" s="77"/>
      <c r="I90" s="80"/>
      <c r="J90" s="80"/>
      <c r="K90" s="80"/>
      <c r="L90" s="80"/>
      <c r="M90" s="80"/>
      <c r="N90" s="80"/>
      <c r="O90" s="80"/>
      <c r="P90" s="81"/>
      <c r="Q90" s="82"/>
      <c r="R90" s="82"/>
    </row>
    <row r="91" spans="2:25" s="82" customFormat="1" ht="51" customHeight="1">
      <c r="B91" s="86" t="s">
        <v>87</v>
      </c>
      <c r="C91" s="87" t="s">
        <v>39</v>
      </c>
      <c r="D91" s="88" t="s">
        <v>58</v>
      </c>
      <c r="E91" s="88" t="s">
        <v>59</v>
      </c>
      <c r="F91" s="88" t="s">
        <v>60</v>
      </c>
      <c r="G91" s="88" t="s">
        <v>40</v>
      </c>
      <c r="H91" s="88" t="s">
        <v>61</v>
      </c>
      <c r="I91" s="89"/>
      <c r="J91" s="89"/>
      <c r="K91" s="89"/>
      <c r="L91" s="89"/>
      <c r="M91" s="89"/>
      <c r="N91" s="89"/>
      <c r="O91" s="89"/>
      <c r="P91" s="90" t="s">
        <v>41</v>
      </c>
      <c r="Q91" s="91" t="s">
        <v>42</v>
      </c>
      <c r="R91" s="92" t="s">
        <v>43</v>
      </c>
      <c r="S91" s="93" t="s">
        <v>55</v>
      </c>
      <c r="T91" s="94" t="e">
        <f>SUM(R101:R103)-SUM(X101:X103)</f>
        <v>#REF!</v>
      </c>
      <c r="U91" s="95">
        <f>$C$3</f>
        <v>45773</v>
      </c>
      <c r="V91" s="96"/>
      <c r="W91" s="96"/>
      <c r="X91" s="96"/>
      <c r="Y91" s="97"/>
    </row>
    <row r="92" spans="2:25" s="82" customFormat="1" ht="18" customHeight="1">
      <c r="B92" s="86" t="s">
        <v>62</v>
      </c>
      <c r="C92" s="126">
        <v>2.29</v>
      </c>
      <c r="D92" s="127">
        <v>10.199999999999999</v>
      </c>
      <c r="E92" s="127">
        <v>8.02</v>
      </c>
      <c r="F92" s="127">
        <v>8.36</v>
      </c>
      <c r="G92" s="127">
        <v>2.63</v>
      </c>
      <c r="H92" s="127">
        <v>10</v>
      </c>
      <c r="I92" s="128"/>
      <c r="J92" s="128"/>
      <c r="K92" s="128"/>
      <c r="L92" s="128"/>
      <c r="M92" s="128"/>
      <c r="N92" s="128"/>
      <c r="O92" s="128"/>
      <c r="P92" s="129">
        <f t="shared" ref="P92" ca="1" si="53">R92-Q92</f>
        <v>16.380000000000003</v>
      </c>
      <c r="Q92" s="130">
        <f ca="1">SUMIF($C$91:$O$103,"*Pos*",C92:O92)</f>
        <v>25.119999999999997</v>
      </c>
      <c r="R92" s="131">
        <f>SUM(C92:O92)</f>
        <v>41.5</v>
      </c>
      <c r="S92" s="132"/>
      <c r="T92" s="133"/>
      <c r="U92" s="133"/>
      <c r="V92" s="134"/>
      <c r="W92" s="134"/>
      <c r="X92" s="135"/>
      <c r="Y92" s="136"/>
    </row>
    <row r="93" spans="2:25" s="82" customFormat="1" ht="18" customHeight="1">
      <c r="B93" s="98" t="s">
        <v>44</v>
      </c>
      <c r="C93" s="137">
        <v>0</v>
      </c>
      <c r="D93" s="138">
        <v>1</v>
      </c>
      <c r="E93" s="138">
        <v>0</v>
      </c>
      <c r="F93" s="138">
        <v>1</v>
      </c>
      <c r="G93" s="138">
        <v>0</v>
      </c>
      <c r="H93" s="138">
        <v>0</v>
      </c>
      <c r="I93" s="138">
        <v>0</v>
      </c>
      <c r="J93" s="138">
        <v>0</v>
      </c>
      <c r="K93" s="138">
        <v>0</v>
      </c>
      <c r="L93" s="138">
        <v>0</v>
      </c>
      <c r="M93" s="138">
        <v>0</v>
      </c>
      <c r="N93" s="138">
        <v>0</v>
      </c>
      <c r="O93" s="138">
        <v>0</v>
      </c>
      <c r="P93" s="139">
        <f ca="1">R93-Q93</f>
        <v>1</v>
      </c>
      <c r="Q93" s="140">
        <f t="shared" ref="Q93:Q103" ca="1" si="54">SUMIF($C$91:$O$103,"*Pos*",C93:O93)</f>
        <v>1</v>
      </c>
      <c r="R93" s="141">
        <f>SUM(C93:O93)</f>
        <v>2</v>
      </c>
      <c r="S93" s="110"/>
      <c r="T93" s="142"/>
      <c r="U93" s="142"/>
      <c r="V93" s="81"/>
      <c r="W93" s="81"/>
      <c r="X93" s="143"/>
      <c r="Y93" s="144"/>
    </row>
    <row r="94" spans="2:25" s="82" customFormat="1" ht="18" customHeight="1">
      <c r="B94" s="99" t="s">
        <v>45</v>
      </c>
      <c r="C94" s="145">
        <f>C93</f>
        <v>0</v>
      </c>
      <c r="D94" s="146">
        <f t="shared" ref="D94:O94" si="55">D93</f>
        <v>1</v>
      </c>
      <c r="E94" s="146">
        <f t="shared" si="55"/>
        <v>0</v>
      </c>
      <c r="F94" s="146">
        <f t="shared" si="55"/>
        <v>1</v>
      </c>
      <c r="G94" s="146">
        <f t="shared" si="55"/>
        <v>0</v>
      </c>
      <c r="H94" s="146">
        <f t="shared" si="55"/>
        <v>0</v>
      </c>
      <c r="I94" s="146">
        <f t="shared" si="55"/>
        <v>0</v>
      </c>
      <c r="J94" s="146">
        <f t="shared" si="55"/>
        <v>0</v>
      </c>
      <c r="K94" s="146">
        <f t="shared" si="55"/>
        <v>0</v>
      </c>
      <c r="L94" s="146">
        <f t="shared" si="55"/>
        <v>0</v>
      </c>
      <c r="M94" s="146">
        <f t="shared" si="55"/>
        <v>0</v>
      </c>
      <c r="N94" s="146">
        <f t="shared" si="55"/>
        <v>0</v>
      </c>
      <c r="O94" s="146">
        <f t="shared" si="55"/>
        <v>0</v>
      </c>
      <c r="P94" s="145">
        <f ca="1">R94-Q94</f>
        <v>1</v>
      </c>
      <c r="Q94" s="147">
        <f t="shared" ca="1" si="54"/>
        <v>1</v>
      </c>
      <c r="R94" s="148">
        <f t="shared" ref="R94:R103" si="56">SUM(C94:O94)</f>
        <v>2</v>
      </c>
      <c r="S94" s="110"/>
      <c r="T94" s="142"/>
      <c r="U94" s="142"/>
      <c r="V94" s="81"/>
      <c r="W94" s="81"/>
      <c r="X94" s="143"/>
      <c r="Y94" s="144"/>
    </row>
    <row r="95" spans="2:25" s="82" customFormat="1" ht="18" customHeight="1">
      <c r="B95" s="99" t="s">
        <v>46</v>
      </c>
      <c r="C95" s="145">
        <f t="shared" ref="C95:O97" si="57">C94</f>
        <v>0</v>
      </c>
      <c r="D95" s="146">
        <f t="shared" si="57"/>
        <v>1</v>
      </c>
      <c r="E95" s="146">
        <f t="shared" si="57"/>
        <v>0</v>
      </c>
      <c r="F95" s="146">
        <f t="shared" si="57"/>
        <v>1</v>
      </c>
      <c r="G95" s="146">
        <f t="shared" si="57"/>
        <v>0</v>
      </c>
      <c r="H95" s="146">
        <f t="shared" si="57"/>
        <v>0</v>
      </c>
      <c r="I95" s="146">
        <f t="shared" si="57"/>
        <v>0</v>
      </c>
      <c r="J95" s="146">
        <f t="shared" si="57"/>
        <v>0</v>
      </c>
      <c r="K95" s="146">
        <f t="shared" si="57"/>
        <v>0</v>
      </c>
      <c r="L95" s="146">
        <f t="shared" si="57"/>
        <v>0</v>
      </c>
      <c r="M95" s="146">
        <f t="shared" si="57"/>
        <v>0</v>
      </c>
      <c r="N95" s="146">
        <f t="shared" si="57"/>
        <v>0</v>
      </c>
      <c r="O95" s="146">
        <f t="shared" si="57"/>
        <v>0</v>
      </c>
      <c r="P95" s="145">
        <f ca="1">R95-Q95</f>
        <v>1</v>
      </c>
      <c r="Q95" s="147">
        <f t="shared" ca="1" si="54"/>
        <v>1</v>
      </c>
      <c r="R95" s="148">
        <f t="shared" si="56"/>
        <v>2</v>
      </c>
      <c r="S95" s="110"/>
      <c r="T95" s="142"/>
      <c r="U95" s="142"/>
      <c r="V95" s="81"/>
      <c r="W95" s="81"/>
      <c r="X95" s="143"/>
      <c r="Y95" s="144"/>
    </row>
    <row r="96" spans="2:25" s="82" customFormat="1" ht="18" customHeight="1">
      <c r="B96" s="99" t="s">
        <v>47</v>
      </c>
      <c r="C96" s="145">
        <f t="shared" si="57"/>
        <v>0</v>
      </c>
      <c r="D96" s="146">
        <f t="shared" si="57"/>
        <v>1</v>
      </c>
      <c r="E96" s="146">
        <f t="shared" si="57"/>
        <v>0</v>
      </c>
      <c r="F96" s="146">
        <f t="shared" si="57"/>
        <v>1</v>
      </c>
      <c r="G96" s="146">
        <f t="shared" si="57"/>
        <v>0</v>
      </c>
      <c r="H96" s="146">
        <f t="shared" si="57"/>
        <v>0</v>
      </c>
      <c r="I96" s="146">
        <f t="shared" si="57"/>
        <v>0</v>
      </c>
      <c r="J96" s="146">
        <f t="shared" si="57"/>
        <v>0</v>
      </c>
      <c r="K96" s="146">
        <f t="shared" si="57"/>
        <v>0</v>
      </c>
      <c r="L96" s="146">
        <f t="shared" si="57"/>
        <v>0</v>
      </c>
      <c r="M96" s="146">
        <f t="shared" si="57"/>
        <v>0</v>
      </c>
      <c r="N96" s="146">
        <f t="shared" si="57"/>
        <v>0</v>
      </c>
      <c r="O96" s="146">
        <f t="shared" si="57"/>
        <v>0</v>
      </c>
      <c r="P96" s="145">
        <f ca="1">R96-Q96</f>
        <v>1</v>
      </c>
      <c r="Q96" s="147">
        <f t="shared" ca="1" si="54"/>
        <v>1</v>
      </c>
      <c r="R96" s="148">
        <f t="shared" si="56"/>
        <v>2</v>
      </c>
      <c r="S96" s="110"/>
      <c r="T96" s="142"/>
      <c r="U96" s="100" t="s">
        <v>56</v>
      </c>
      <c r="V96" s="101"/>
      <c r="W96" s="149"/>
      <c r="X96" s="143"/>
      <c r="Y96" s="150" t="s">
        <v>77</v>
      </c>
    </row>
    <row r="97" spans="2:25" s="82" customFormat="1" ht="18" customHeight="1">
      <c r="B97" s="99" t="s">
        <v>48</v>
      </c>
      <c r="C97" s="145">
        <f t="shared" si="57"/>
        <v>0</v>
      </c>
      <c r="D97" s="146">
        <f t="shared" si="57"/>
        <v>1</v>
      </c>
      <c r="E97" s="146">
        <f t="shared" si="57"/>
        <v>0</v>
      </c>
      <c r="F97" s="146">
        <f t="shared" si="57"/>
        <v>1</v>
      </c>
      <c r="G97" s="146">
        <f t="shared" si="57"/>
        <v>0</v>
      </c>
      <c r="H97" s="146">
        <f t="shared" si="57"/>
        <v>0</v>
      </c>
      <c r="I97" s="146">
        <f t="shared" si="57"/>
        <v>0</v>
      </c>
      <c r="J97" s="146">
        <f t="shared" si="57"/>
        <v>0</v>
      </c>
      <c r="K97" s="146">
        <f t="shared" si="57"/>
        <v>0</v>
      </c>
      <c r="L97" s="146">
        <f t="shared" si="57"/>
        <v>0</v>
      </c>
      <c r="M97" s="146">
        <f t="shared" si="57"/>
        <v>0</v>
      </c>
      <c r="N97" s="146">
        <f t="shared" si="57"/>
        <v>0</v>
      </c>
      <c r="O97" s="146">
        <f t="shared" si="57"/>
        <v>0</v>
      </c>
      <c r="P97" s="145">
        <f ca="1">R97-Q97</f>
        <v>1</v>
      </c>
      <c r="Q97" s="147">
        <f t="shared" ca="1" si="54"/>
        <v>1</v>
      </c>
      <c r="R97" s="148">
        <f t="shared" si="56"/>
        <v>2</v>
      </c>
      <c r="S97" s="110"/>
      <c r="T97" s="142"/>
      <c r="U97" s="102" t="s">
        <v>49</v>
      </c>
      <c r="V97" s="151" t="e">
        <f>'234 (Mo-Fri)'!#REF!</f>
        <v>#REF!</v>
      </c>
      <c r="W97" s="152"/>
      <c r="X97" s="153" t="e">
        <f ca="1">V97-P97</f>
        <v>#REF!</v>
      </c>
      <c r="Y97" s="154">
        <v>0</v>
      </c>
    </row>
    <row r="98" spans="2:25" s="82" customFormat="1" ht="18" customHeight="1">
      <c r="B98" s="99" t="s">
        <v>50</v>
      </c>
      <c r="C98" s="155">
        <v>0</v>
      </c>
      <c r="D98" s="156">
        <v>0</v>
      </c>
      <c r="E98" s="156">
        <v>0</v>
      </c>
      <c r="F98" s="156">
        <v>0</v>
      </c>
      <c r="G98" s="156">
        <v>0</v>
      </c>
      <c r="H98" s="156">
        <v>0</v>
      </c>
      <c r="I98" s="156">
        <v>0</v>
      </c>
      <c r="J98" s="156">
        <v>0</v>
      </c>
      <c r="K98" s="156">
        <v>0</v>
      </c>
      <c r="L98" s="156">
        <v>0</v>
      </c>
      <c r="M98" s="156">
        <v>0</v>
      </c>
      <c r="N98" s="156">
        <v>0</v>
      </c>
      <c r="O98" s="156">
        <v>0</v>
      </c>
      <c r="P98" s="145">
        <f t="shared" ref="P98:P103" ca="1" si="58">R98-Q98</f>
        <v>0</v>
      </c>
      <c r="Q98" s="147">
        <f t="shared" ca="1" si="54"/>
        <v>0</v>
      </c>
      <c r="R98" s="148">
        <f t="shared" si="56"/>
        <v>0</v>
      </c>
      <c r="S98" s="110"/>
      <c r="T98" s="142"/>
      <c r="U98" s="102" t="s">
        <v>51</v>
      </c>
      <c r="V98" s="151">
        <v>0</v>
      </c>
      <c r="W98" s="152"/>
      <c r="X98" s="153">
        <f ca="1">V98-P98</f>
        <v>0</v>
      </c>
      <c r="Y98" s="154">
        <v>0</v>
      </c>
    </row>
    <row r="99" spans="2:25" s="82" customFormat="1" ht="18" customHeight="1">
      <c r="B99" s="99" t="s">
        <v>52</v>
      </c>
      <c r="C99" s="155">
        <v>0</v>
      </c>
      <c r="D99" s="156">
        <v>0</v>
      </c>
      <c r="E99" s="156">
        <v>0</v>
      </c>
      <c r="F99" s="156">
        <v>0</v>
      </c>
      <c r="G99" s="156">
        <v>0</v>
      </c>
      <c r="H99" s="156">
        <v>0</v>
      </c>
      <c r="I99" s="156">
        <v>0</v>
      </c>
      <c r="J99" s="156">
        <v>0</v>
      </c>
      <c r="K99" s="156">
        <v>0</v>
      </c>
      <c r="L99" s="156">
        <v>0</v>
      </c>
      <c r="M99" s="156">
        <v>0</v>
      </c>
      <c r="N99" s="156">
        <v>0</v>
      </c>
      <c r="O99" s="156">
        <v>0</v>
      </c>
      <c r="P99" s="145">
        <f t="shared" ca="1" si="58"/>
        <v>0</v>
      </c>
      <c r="Q99" s="147">
        <f t="shared" ca="1" si="54"/>
        <v>0</v>
      </c>
      <c r="R99" s="148">
        <f t="shared" si="56"/>
        <v>0</v>
      </c>
      <c r="S99" s="110"/>
      <c r="T99" s="142"/>
      <c r="U99" s="102" t="s">
        <v>53</v>
      </c>
      <c r="V99" s="151">
        <v>0</v>
      </c>
      <c r="W99" s="152"/>
      <c r="X99" s="153">
        <f ca="1">V99-P99</f>
        <v>0</v>
      </c>
      <c r="Y99" s="154">
        <v>0</v>
      </c>
    </row>
    <row r="100" spans="2:25" s="82" customFormat="1" ht="18" customHeight="1">
      <c r="B100" s="103" t="s">
        <v>54</v>
      </c>
      <c r="C100" s="157">
        <f t="shared" ref="C100:E100" si="59">C99</f>
        <v>0</v>
      </c>
      <c r="D100" s="158">
        <f t="shared" si="59"/>
        <v>0</v>
      </c>
      <c r="E100" s="158">
        <f t="shared" si="59"/>
        <v>0</v>
      </c>
      <c r="F100" s="158">
        <f>F99</f>
        <v>0</v>
      </c>
      <c r="G100" s="158">
        <f t="shared" ref="G100:O100" si="60">G99</f>
        <v>0</v>
      </c>
      <c r="H100" s="158">
        <f t="shared" si="60"/>
        <v>0</v>
      </c>
      <c r="I100" s="158">
        <f t="shared" si="60"/>
        <v>0</v>
      </c>
      <c r="J100" s="158">
        <f t="shared" si="60"/>
        <v>0</v>
      </c>
      <c r="K100" s="158">
        <f t="shared" si="60"/>
        <v>0</v>
      </c>
      <c r="L100" s="158">
        <f t="shared" si="60"/>
        <v>0</v>
      </c>
      <c r="M100" s="158">
        <f t="shared" si="60"/>
        <v>0</v>
      </c>
      <c r="N100" s="158">
        <f t="shared" si="60"/>
        <v>0</v>
      </c>
      <c r="O100" s="158">
        <f t="shared" si="60"/>
        <v>0</v>
      </c>
      <c r="P100" s="157">
        <f t="shared" ca="1" si="58"/>
        <v>0</v>
      </c>
      <c r="Q100" s="159">
        <f t="shared" ca="1" si="54"/>
        <v>0</v>
      </c>
      <c r="R100" s="160">
        <f t="shared" si="56"/>
        <v>0</v>
      </c>
      <c r="S100" s="110"/>
      <c r="T100" s="142"/>
      <c r="U100" s="104" t="s">
        <v>78</v>
      </c>
      <c r="V100" s="161" t="s">
        <v>79</v>
      </c>
      <c r="W100" s="161" t="s">
        <v>80</v>
      </c>
      <c r="X100" s="162" t="s">
        <v>81</v>
      </c>
      <c r="Y100" s="163"/>
    </row>
    <row r="101" spans="2:25" s="82" customFormat="1" ht="18" customHeight="1">
      <c r="B101" s="105" t="str">
        <f>B91&amp;"KMS WKD"</f>
        <v>234_12m (T03) KIDKMS WKD</v>
      </c>
      <c r="C101" s="106">
        <f t="shared" ref="C101:O101" si="61">C$78*C97</f>
        <v>0</v>
      </c>
      <c r="D101" s="106">
        <f t="shared" si="61"/>
        <v>10.199999999999999</v>
      </c>
      <c r="E101" s="106">
        <f t="shared" si="61"/>
        <v>0</v>
      </c>
      <c r="F101" s="106">
        <f t="shared" si="61"/>
        <v>8.36</v>
      </c>
      <c r="G101" s="106">
        <f t="shared" si="61"/>
        <v>0</v>
      </c>
      <c r="H101" s="106">
        <f t="shared" si="61"/>
        <v>0</v>
      </c>
      <c r="I101" s="106">
        <f t="shared" si="61"/>
        <v>0</v>
      </c>
      <c r="J101" s="106">
        <f t="shared" si="61"/>
        <v>0</v>
      </c>
      <c r="K101" s="106">
        <f t="shared" si="61"/>
        <v>0</v>
      </c>
      <c r="L101" s="106">
        <f t="shared" si="61"/>
        <v>0</v>
      </c>
      <c r="M101" s="106">
        <f t="shared" si="61"/>
        <v>0</v>
      </c>
      <c r="N101" s="106">
        <f t="shared" si="61"/>
        <v>0</v>
      </c>
      <c r="O101" s="106">
        <f t="shared" si="61"/>
        <v>0</v>
      </c>
      <c r="P101" s="107">
        <f t="shared" ca="1" si="58"/>
        <v>8.36</v>
      </c>
      <c r="Q101" s="108">
        <f t="shared" ca="1" si="54"/>
        <v>10.199999999999999</v>
      </c>
      <c r="R101" s="109">
        <f t="shared" si="56"/>
        <v>18.559999999999999</v>
      </c>
      <c r="S101" s="110"/>
      <c r="T101" s="102"/>
      <c r="U101" s="102" t="s">
        <v>49</v>
      </c>
      <c r="V101" s="111" t="e">
        <f>'234 (Mo-Fri)'!#REF!</f>
        <v>#REF!</v>
      </c>
      <c r="W101" s="111" t="e">
        <f>'234 (Mo-Fri)'!#REF!</f>
        <v>#REF!</v>
      </c>
      <c r="X101" s="112" t="e">
        <f>V101+W101</f>
        <v>#REF!</v>
      </c>
      <c r="Y101" s="113"/>
    </row>
    <row r="102" spans="2:25" s="82" customFormat="1" ht="18" customHeight="1">
      <c r="B102" s="105" t="str">
        <f>B91&amp;"KMS SAT"</f>
        <v>234_12m (T03) KIDKMS SAT</v>
      </c>
      <c r="C102" s="106">
        <f t="shared" ref="C102:O102" si="62">C$78*C98</f>
        <v>0</v>
      </c>
      <c r="D102" s="106">
        <f t="shared" si="62"/>
        <v>0</v>
      </c>
      <c r="E102" s="106">
        <f t="shared" si="62"/>
        <v>0</v>
      </c>
      <c r="F102" s="106">
        <f t="shared" si="62"/>
        <v>0</v>
      </c>
      <c r="G102" s="106">
        <f t="shared" si="62"/>
        <v>0</v>
      </c>
      <c r="H102" s="106">
        <f t="shared" si="62"/>
        <v>0</v>
      </c>
      <c r="I102" s="106">
        <f t="shared" si="62"/>
        <v>0</v>
      </c>
      <c r="J102" s="106">
        <f t="shared" si="62"/>
        <v>0</v>
      </c>
      <c r="K102" s="106">
        <f t="shared" si="62"/>
        <v>0</v>
      </c>
      <c r="L102" s="106">
        <f t="shared" si="62"/>
        <v>0</v>
      </c>
      <c r="M102" s="106">
        <f t="shared" si="62"/>
        <v>0</v>
      </c>
      <c r="N102" s="106">
        <f t="shared" si="62"/>
        <v>0</v>
      </c>
      <c r="O102" s="106">
        <f t="shared" si="62"/>
        <v>0</v>
      </c>
      <c r="P102" s="107">
        <f t="shared" ca="1" si="58"/>
        <v>0</v>
      </c>
      <c r="Q102" s="108">
        <f t="shared" ca="1" si="54"/>
        <v>0</v>
      </c>
      <c r="R102" s="109">
        <f t="shared" si="56"/>
        <v>0</v>
      </c>
      <c r="S102" s="110"/>
      <c r="T102" s="102"/>
      <c r="U102" s="102" t="s">
        <v>51</v>
      </c>
      <c r="V102" s="111">
        <v>0</v>
      </c>
      <c r="W102" s="111">
        <v>0</v>
      </c>
      <c r="X102" s="112">
        <f t="shared" ref="X102:X103" si="63">V102+W102</f>
        <v>0</v>
      </c>
      <c r="Y102" s="114"/>
    </row>
    <row r="103" spans="2:25" s="82" customFormat="1" ht="18" customHeight="1">
      <c r="B103" s="103" t="str">
        <f>B91&amp;"KMS SUN/PH"</f>
        <v>234_12m (T03) KIDKMS SUN/PH</v>
      </c>
      <c r="C103" s="115">
        <f t="shared" ref="C103:O103" si="64">C$78*C99</f>
        <v>0</v>
      </c>
      <c r="D103" s="115">
        <f t="shared" si="64"/>
        <v>0</v>
      </c>
      <c r="E103" s="115">
        <f t="shared" si="64"/>
        <v>0</v>
      </c>
      <c r="F103" s="115">
        <f t="shared" si="64"/>
        <v>0</v>
      </c>
      <c r="G103" s="115">
        <f t="shared" si="64"/>
        <v>0</v>
      </c>
      <c r="H103" s="115">
        <f t="shared" si="64"/>
        <v>0</v>
      </c>
      <c r="I103" s="115">
        <f t="shared" si="64"/>
        <v>0</v>
      </c>
      <c r="J103" s="115">
        <f t="shared" si="64"/>
        <v>0</v>
      </c>
      <c r="K103" s="115">
        <f t="shared" si="64"/>
        <v>0</v>
      </c>
      <c r="L103" s="115">
        <f t="shared" si="64"/>
        <v>0</v>
      </c>
      <c r="M103" s="115">
        <f t="shared" si="64"/>
        <v>0</v>
      </c>
      <c r="N103" s="115">
        <f t="shared" si="64"/>
        <v>0</v>
      </c>
      <c r="O103" s="115">
        <f t="shared" si="64"/>
        <v>0</v>
      </c>
      <c r="P103" s="164">
        <f t="shared" ca="1" si="58"/>
        <v>0</v>
      </c>
      <c r="Q103" s="165">
        <f t="shared" ca="1" si="54"/>
        <v>0</v>
      </c>
      <c r="R103" s="166">
        <f t="shared" si="56"/>
        <v>0</v>
      </c>
      <c r="S103" s="167"/>
      <c r="T103" s="168"/>
      <c r="U103" s="116" t="s">
        <v>53</v>
      </c>
      <c r="V103" s="117">
        <v>0</v>
      </c>
      <c r="W103" s="117">
        <v>0</v>
      </c>
      <c r="X103" s="118">
        <f t="shared" si="63"/>
        <v>0</v>
      </c>
      <c r="Y103" s="119"/>
    </row>
  </sheetData>
  <autoFilter ref="B22:H60">
    <sortState ref="B23:H60">
      <sortCondition ref="C23:C60"/>
      <sortCondition ref="E23:E60"/>
      <sortCondition ref="F23:F60"/>
    </sortState>
  </autoFilter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T34"/>
  <sheetViews>
    <sheetView showGridLines="0" tabSelected="1" zoomScale="75" zoomScaleNormal="75" zoomScaleSheetLayoutView="75" workbookViewId="0">
      <pane xSplit="2" topLeftCell="C1" activePane="topRight" state="frozen"/>
      <selection sqref="A1:XFD1048576"/>
      <selection pane="topRight" activeCell="J39" sqref="J39"/>
    </sheetView>
  </sheetViews>
  <sheetFormatPr defaultColWidth="9.109375" defaultRowHeight="18" customHeight="1"/>
  <cols>
    <col min="1" max="1" width="2.5546875" style="4" customWidth="1"/>
    <col min="2" max="2" width="23.109375" style="2" customWidth="1"/>
    <col min="3" max="3" width="9.88671875" style="4" customWidth="1"/>
    <col min="4" max="4" width="12.88671875" style="4" customWidth="1"/>
    <col min="5" max="5" width="10.44140625" style="4" customWidth="1"/>
    <col min="6" max="6" width="13" style="4" customWidth="1"/>
    <col min="7" max="45" width="10.109375" style="4" customWidth="1"/>
    <col min="46" max="46" width="2.5546875" style="4" customWidth="1"/>
    <col min="47" max="16384" width="9.109375" style="4"/>
  </cols>
  <sheetData>
    <row r="1" spans="1:46" s="1" customFormat="1" ht="18" customHeight="1" thickBot="1">
      <c r="A1" s="4"/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s="14" customFormat="1" ht="21.75" customHeight="1">
      <c r="A2" s="13"/>
      <c r="B2" s="188" t="str">
        <f>Input!$B$1 &amp;"" &amp;Input!$C$1 &amp;": " &amp;Input!$C$2</f>
        <v>Route 234: Mamre - Atlantis</v>
      </c>
      <c r="C2" s="189"/>
      <c r="D2" s="189"/>
      <c r="E2" s="178"/>
      <c r="F2" s="178"/>
      <c r="G2" s="177"/>
      <c r="H2" s="177"/>
      <c r="I2" s="177"/>
      <c r="J2" s="177"/>
      <c r="K2" s="177"/>
      <c r="L2" s="178"/>
      <c r="M2" s="177"/>
      <c r="N2" s="177"/>
      <c r="O2" s="178"/>
      <c r="P2" s="177"/>
      <c r="Q2" s="177"/>
      <c r="R2" s="178"/>
      <c r="S2" s="177"/>
      <c r="T2" s="177"/>
      <c r="U2" s="178"/>
      <c r="V2" s="177"/>
      <c r="W2" s="177"/>
      <c r="X2" s="178"/>
      <c r="Y2" s="177"/>
      <c r="Z2" s="177"/>
      <c r="AA2" s="178"/>
      <c r="AB2" s="177"/>
      <c r="AC2" s="177"/>
      <c r="AD2" s="178"/>
      <c r="AE2" s="177"/>
      <c r="AF2" s="177"/>
      <c r="AG2" s="178"/>
      <c r="AH2" s="177"/>
      <c r="AI2" s="177"/>
      <c r="AJ2" s="178"/>
      <c r="AK2" s="177"/>
      <c r="AL2" s="177"/>
      <c r="AM2" s="177"/>
      <c r="AN2" s="178"/>
      <c r="AO2" s="177"/>
      <c r="AP2" s="177"/>
      <c r="AQ2" s="178"/>
      <c r="AR2" s="177"/>
      <c r="AS2" s="179"/>
      <c r="AT2" s="13"/>
    </row>
    <row r="3" spans="1:46" s="16" customFormat="1" ht="21.75" customHeight="1">
      <c r="A3" s="15"/>
      <c r="B3" s="190" t="str">
        <f>Input!$B$3 &amp;" " &amp;TEXT(Input!$C$3,"dd mmm yyyy")</f>
        <v>Timetable effective 26 Apr 2025</v>
      </c>
      <c r="C3" s="187"/>
      <c r="D3" s="187"/>
      <c r="E3" s="181"/>
      <c r="F3" s="181"/>
      <c r="G3" s="180"/>
      <c r="H3" s="180"/>
      <c r="I3" s="182"/>
      <c r="J3" s="180"/>
      <c r="K3" s="182"/>
      <c r="L3" s="181"/>
      <c r="M3" s="180"/>
      <c r="N3" s="180"/>
      <c r="O3" s="181"/>
      <c r="P3" s="180"/>
      <c r="Q3" s="180"/>
      <c r="R3" s="181"/>
      <c r="S3" s="180"/>
      <c r="T3" s="180"/>
      <c r="U3" s="181"/>
      <c r="V3" s="180"/>
      <c r="W3" s="180"/>
      <c r="X3" s="181"/>
      <c r="Y3" s="180"/>
      <c r="Z3" s="180"/>
      <c r="AA3" s="181"/>
      <c r="AB3" s="180"/>
      <c r="AC3" s="180"/>
      <c r="AD3" s="181"/>
      <c r="AE3" s="180"/>
      <c r="AF3" s="180"/>
      <c r="AG3" s="181"/>
      <c r="AH3" s="180"/>
      <c r="AI3" s="180"/>
      <c r="AJ3" s="181"/>
      <c r="AK3" s="180"/>
      <c r="AL3" s="180"/>
      <c r="AM3" s="180"/>
      <c r="AN3" s="181"/>
      <c r="AO3" s="180"/>
      <c r="AP3" s="180"/>
      <c r="AQ3" s="181"/>
      <c r="AR3" s="180"/>
      <c r="AS3" s="183"/>
      <c r="AT3" s="15"/>
    </row>
    <row r="4" spans="1:46" s="14" customFormat="1" ht="21.75" customHeight="1" thickBot="1">
      <c r="A4" s="13"/>
      <c r="B4" s="191" t="s">
        <v>64</v>
      </c>
      <c r="C4" s="192"/>
      <c r="D4" s="192"/>
      <c r="E4" s="185"/>
      <c r="F4" s="185"/>
      <c r="G4" s="184"/>
      <c r="H4" s="184"/>
      <c r="I4" s="184"/>
      <c r="J4" s="184"/>
      <c r="K4" s="184"/>
      <c r="L4" s="184"/>
      <c r="M4" s="184"/>
      <c r="N4" s="184"/>
      <c r="O4" s="185"/>
      <c r="P4" s="184"/>
      <c r="Q4" s="184"/>
      <c r="R4" s="185"/>
      <c r="S4" s="184"/>
      <c r="T4" s="184"/>
      <c r="U4" s="185"/>
      <c r="V4" s="184"/>
      <c r="W4" s="184"/>
      <c r="X4" s="185"/>
      <c r="Y4" s="184"/>
      <c r="Z4" s="184"/>
      <c r="AA4" s="185"/>
      <c r="AB4" s="184"/>
      <c r="AC4" s="184"/>
      <c r="AD4" s="185"/>
      <c r="AE4" s="184"/>
      <c r="AF4" s="184"/>
      <c r="AG4" s="185"/>
      <c r="AH4" s="184"/>
      <c r="AI4" s="184"/>
      <c r="AJ4" s="185"/>
      <c r="AK4" s="184"/>
      <c r="AL4" s="184"/>
      <c r="AM4" s="184"/>
      <c r="AN4" s="185"/>
      <c r="AO4" s="184"/>
      <c r="AP4" s="184"/>
      <c r="AQ4" s="185"/>
      <c r="AR4" s="184"/>
      <c r="AS4" s="186"/>
      <c r="AT4" s="13"/>
    </row>
    <row r="5" spans="1:46" s="1" customFormat="1" ht="18" customHeight="1">
      <c r="A5" s="4"/>
      <c r="B5" s="1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s="193" customFormat="1" ht="18" customHeight="1">
      <c r="B6" s="194" t="s">
        <v>5</v>
      </c>
      <c r="C6" s="195">
        <v>0.18333333333333335</v>
      </c>
      <c r="D6" s="195">
        <v>0.1965277777777778</v>
      </c>
      <c r="E6" s="196">
        <v>0.20694444444444446</v>
      </c>
      <c r="F6" s="195">
        <v>0.21666666666666667</v>
      </c>
      <c r="G6" s="195">
        <v>0.22777777777777777</v>
      </c>
      <c r="H6" s="195">
        <v>0.23055555555555554</v>
      </c>
      <c r="I6" s="195">
        <v>0.2388888888888889</v>
      </c>
      <c r="J6" s="195">
        <v>0.25625000000000003</v>
      </c>
      <c r="K6" s="198">
        <v>0.26319444444444445</v>
      </c>
      <c r="L6" s="195">
        <v>0.27083333333333331</v>
      </c>
      <c r="M6" s="195">
        <v>0.27083333333333331</v>
      </c>
      <c r="N6" s="195">
        <v>0.28194444444444444</v>
      </c>
      <c r="O6" s="195">
        <v>0.29305555555555557</v>
      </c>
      <c r="P6" s="195">
        <v>0.32222222222222224</v>
      </c>
      <c r="Q6" s="195">
        <v>0.35138888888888892</v>
      </c>
      <c r="R6" s="195">
        <v>0.38263888888888892</v>
      </c>
      <c r="S6" s="195">
        <v>0.41180555555555554</v>
      </c>
      <c r="T6" s="195">
        <v>0.44097222222222227</v>
      </c>
      <c r="U6" s="195">
        <v>0.47013888888888888</v>
      </c>
      <c r="V6" s="195">
        <v>0.4993055555555555</v>
      </c>
      <c r="W6" s="195">
        <v>0.52847222222222223</v>
      </c>
      <c r="X6" s="195">
        <v>0.55763888888888891</v>
      </c>
      <c r="Y6" s="195">
        <v>0.58680555555555558</v>
      </c>
      <c r="Z6" s="195">
        <v>0.61597222222222225</v>
      </c>
      <c r="AA6" s="195">
        <v>0.64513888888888882</v>
      </c>
      <c r="AB6" s="195">
        <v>0.6743055555555556</v>
      </c>
      <c r="AC6" s="195">
        <v>0.70347222222222217</v>
      </c>
      <c r="AD6" s="195">
        <v>0.72777777777777775</v>
      </c>
      <c r="AE6" s="195">
        <v>0.73263888888888884</v>
      </c>
      <c r="AF6" s="195">
        <v>0.74722222222222223</v>
      </c>
      <c r="AG6" s="195">
        <v>0.7680555555555556</v>
      </c>
      <c r="AH6" s="195">
        <v>0.77847222222222223</v>
      </c>
      <c r="AI6" s="195">
        <v>0.79652777777777783</v>
      </c>
      <c r="AJ6" s="195">
        <v>0.8256944444444444</v>
      </c>
      <c r="AK6" s="195">
        <v>0.85486111111111107</v>
      </c>
      <c r="AL6" s="195">
        <v>0.88402777777777775</v>
      </c>
    </row>
    <row r="7" spans="1:46" s="193" customFormat="1" ht="18" customHeight="1">
      <c r="B7" s="194" t="s">
        <v>9</v>
      </c>
      <c r="C7" s="195">
        <v>0.18402777777777779</v>
      </c>
      <c r="D7" s="195">
        <v>0.19722222222222224</v>
      </c>
      <c r="E7" s="196">
        <v>0.2076388888888889</v>
      </c>
      <c r="F7" s="195">
        <v>0.21736111111111112</v>
      </c>
      <c r="G7" s="195">
        <v>0.22847222222222222</v>
      </c>
      <c r="H7" s="195">
        <v>0.23124999999999998</v>
      </c>
      <c r="I7" s="195">
        <v>0.23958333333333334</v>
      </c>
      <c r="J7" s="195">
        <v>0.25694444444444448</v>
      </c>
      <c r="K7" s="198">
        <v>0.2638888888888889</v>
      </c>
      <c r="L7" s="195">
        <v>0.27152777777777776</v>
      </c>
      <c r="M7" s="195">
        <v>0.27152777777777776</v>
      </c>
      <c r="N7" s="195">
        <v>0.28263888888888888</v>
      </c>
      <c r="O7" s="195">
        <v>0.29375000000000001</v>
      </c>
      <c r="P7" s="195">
        <v>0.32291666666666669</v>
      </c>
      <c r="Q7" s="195">
        <v>0.3520833333333333</v>
      </c>
      <c r="R7" s="195">
        <v>0.3833333333333333</v>
      </c>
      <c r="S7" s="195">
        <v>0.41250000000000003</v>
      </c>
      <c r="T7" s="195">
        <v>0.44166666666666665</v>
      </c>
      <c r="U7" s="195">
        <v>0.47083333333333338</v>
      </c>
      <c r="V7" s="195">
        <v>0.5</v>
      </c>
      <c r="W7" s="195">
        <v>0.52916666666666667</v>
      </c>
      <c r="X7" s="195">
        <v>0.55833333333333335</v>
      </c>
      <c r="Y7" s="195">
        <v>0.58750000000000002</v>
      </c>
      <c r="Z7" s="195">
        <v>0.6166666666666667</v>
      </c>
      <c r="AA7" s="195">
        <v>0.64583333333333337</v>
      </c>
      <c r="AB7" s="195">
        <v>0.67499999999999993</v>
      </c>
      <c r="AC7" s="195">
        <v>0.70416666666666661</v>
      </c>
      <c r="AD7" s="195">
        <v>0.72847222222222219</v>
      </c>
      <c r="AE7" s="195">
        <v>0.73333333333333339</v>
      </c>
      <c r="AF7" s="195">
        <v>0.74791666666666667</v>
      </c>
      <c r="AG7" s="195">
        <v>0.76874999999999993</v>
      </c>
      <c r="AH7" s="195">
        <v>0.77916666666666667</v>
      </c>
      <c r="AI7" s="195">
        <v>0.79722222222222217</v>
      </c>
      <c r="AJ7" s="195">
        <v>0.82638888888888884</v>
      </c>
      <c r="AK7" s="195">
        <v>0.85555555555555562</v>
      </c>
      <c r="AL7" s="195">
        <v>0.8847222222222223</v>
      </c>
    </row>
    <row r="8" spans="1:46" s="193" customFormat="1" ht="18" customHeight="1">
      <c r="B8" s="194" t="s">
        <v>32</v>
      </c>
      <c r="C8" s="195">
        <v>0.18472222222222223</v>
      </c>
      <c r="D8" s="195">
        <v>0.19791666666666669</v>
      </c>
      <c r="E8" s="196">
        <v>0.20833333333333334</v>
      </c>
      <c r="F8" s="195">
        <v>0.21805555555555556</v>
      </c>
      <c r="G8" s="195">
        <v>0.22916666666666666</v>
      </c>
      <c r="H8" s="195">
        <v>0.23194444444444443</v>
      </c>
      <c r="I8" s="195">
        <v>0.24027777777777778</v>
      </c>
      <c r="J8" s="195">
        <v>0.25763888888888892</v>
      </c>
      <c r="K8" s="198">
        <v>0.26458333333333334</v>
      </c>
      <c r="L8" s="195">
        <v>0.2722222222222222</v>
      </c>
      <c r="M8" s="195">
        <v>0.2722222222222222</v>
      </c>
      <c r="N8" s="195">
        <v>0.28333333333333333</v>
      </c>
      <c r="O8" s="195">
        <v>0.29444444444444445</v>
      </c>
      <c r="P8" s="195">
        <v>0.32361111111111113</v>
      </c>
      <c r="Q8" s="195">
        <v>0.3527777777777778</v>
      </c>
      <c r="R8" s="195">
        <v>0.3840277777777778</v>
      </c>
      <c r="S8" s="195">
        <v>0.41319444444444442</v>
      </c>
      <c r="T8" s="195">
        <v>0.44236111111111115</v>
      </c>
      <c r="U8" s="195">
        <v>0.47152777777777777</v>
      </c>
      <c r="V8" s="195">
        <v>0.50069444444444444</v>
      </c>
      <c r="W8" s="195">
        <v>0.52986111111111112</v>
      </c>
      <c r="X8" s="195">
        <v>0.55902777777777779</v>
      </c>
      <c r="Y8" s="195">
        <v>0.58819444444444446</v>
      </c>
      <c r="Z8" s="195">
        <v>0.61736111111111114</v>
      </c>
      <c r="AA8" s="195">
        <v>0.64652777777777781</v>
      </c>
      <c r="AB8" s="195">
        <v>0.67569444444444438</v>
      </c>
      <c r="AC8" s="195">
        <v>0.70486111111111116</v>
      </c>
      <c r="AD8" s="195">
        <v>0.72916666666666674</v>
      </c>
      <c r="AE8" s="195">
        <v>0.73402777777777783</v>
      </c>
      <c r="AF8" s="195">
        <v>0.74861111111111101</v>
      </c>
      <c r="AG8" s="195">
        <v>0.76944444444444438</v>
      </c>
      <c r="AH8" s="195">
        <v>0.77986111111111101</v>
      </c>
      <c r="AI8" s="195">
        <v>0.79791666666666661</v>
      </c>
      <c r="AJ8" s="195">
        <v>0.82708333333333339</v>
      </c>
      <c r="AK8" s="195">
        <v>0.85625000000000007</v>
      </c>
      <c r="AL8" s="195">
        <v>0.88541666666666663</v>
      </c>
    </row>
    <row r="9" spans="1:46" s="193" customFormat="1" ht="18" customHeight="1">
      <c r="B9" s="194" t="s">
        <v>7</v>
      </c>
      <c r="C9" s="195">
        <v>0.18541666666666667</v>
      </c>
      <c r="D9" s="195">
        <v>0.1986111111111111</v>
      </c>
      <c r="E9" s="196">
        <v>0.20902777777777778</v>
      </c>
      <c r="F9" s="195">
        <v>0.21875</v>
      </c>
      <c r="G9" s="195">
        <v>0.2298611111111111</v>
      </c>
      <c r="H9" s="195">
        <v>0.23263888888888887</v>
      </c>
      <c r="I9" s="195">
        <v>0.24097222222222223</v>
      </c>
      <c r="J9" s="195">
        <v>0.25833333333333336</v>
      </c>
      <c r="K9" s="198">
        <v>0.26527777777777778</v>
      </c>
      <c r="L9" s="195">
        <v>0.27291666666666664</v>
      </c>
      <c r="M9" s="195">
        <v>0.27291666666666664</v>
      </c>
      <c r="N9" s="195">
        <v>0.28402777777777777</v>
      </c>
      <c r="O9" s="195">
        <v>0.2951388888888889</v>
      </c>
      <c r="P9" s="195">
        <v>0.32430555555555557</v>
      </c>
      <c r="Q9" s="195">
        <v>0.35347222222222219</v>
      </c>
      <c r="R9" s="195">
        <v>0.38472222222222219</v>
      </c>
      <c r="S9" s="195">
        <v>0.41388888888888892</v>
      </c>
      <c r="T9" s="195">
        <v>0.44305555555555554</v>
      </c>
      <c r="U9" s="195">
        <v>0.47222222222222227</v>
      </c>
      <c r="V9" s="195">
        <v>0.50138888888888888</v>
      </c>
      <c r="W9" s="195">
        <v>0.53055555555555556</v>
      </c>
      <c r="X9" s="195">
        <v>0.55972222222222223</v>
      </c>
      <c r="Y9" s="195">
        <v>0.58888888888888891</v>
      </c>
      <c r="Z9" s="195">
        <v>0.61805555555555558</v>
      </c>
      <c r="AA9" s="195">
        <v>0.64722222222222225</v>
      </c>
      <c r="AB9" s="195">
        <v>0.67638888888888893</v>
      </c>
      <c r="AC9" s="195">
        <v>0.7055555555555556</v>
      </c>
      <c r="AD9" s="195">
        <v>0.72986111111111118</v>
      </c>
      <c r="AE9" s="195">
        <v>0.73472222222222217</v>
      </c>
      <c r="AF9" s="195">
        <v>0.74930555555555556</v>
      </c>
      <c r="AG9" s="195">
        <v>0.77013888888888893</v>
      </c>
      <c r="AH9" s="195">
        <v>0.78055555555555556</v>
      </c>
      <c r="AI9" s="195">
        <v>0.79861111111111116</v>
      </c>
      <c r="AJ9" s="195">
        <v>0.82777777777777783</v>
      </c>
      <c r="AK9" s="195">
        <v>0.8569444444444444</v>
      </c>
      <c r="AL9" s="195">
        <v>0.88611111111111107</v>
      </c>
    </row>
    <row r="10" spans="1:46" s="193" customFormat="1" ht="18" customHeight="1">
      <c r="B10" s="194" t="s">
        <v>6</v>
      </c>
      <c r="C10" s="195">
        <v>0.18680555555555556</v>
      </c>
      <c r="D10" s="195">
        <v>0.19999999999999998</v>
      </c>
      <c r="E10" s="196">
        <v>0.20972222222222223</v>
      </c>
      <c r="F10" s="195">
        <v>0.21944444444444444</v>
      </c>
      <c r="G10" s="195">
        <v>0.23124999999999998</v>
      </c>
      <c r="H10" s="197">
        <v>0.23333333333333331</v>
      </c>
      <c r="I10" s="195">
        <v>0.24166666666666667</v>
      </c>
      <c r="J10" s="195">
        <v>0.2590277777777778</v>
      </c>
      <c r="K10" s="198">
        <v>0.26597222222222222</v>
      </c>
      <c r="L10" s="195">
        <v>0.27361111111111108</v>
      </c>
      <c r="M10" s="195">
        <v>0.27361111111111108</v>
      </c>
      <c r="N10" s="195">
        <v>0.28472222222222221</v>
      </c>
      <c r="O10" s="195">
        <v>0.29583333333333334</v>
      </c>
      <c r="P10" s="195">
        <v>0.32500000000000001</v>
      </c>
      <c r="Q10" s="195">
        <v>0.35416666666666669</v>
      </c>
      <c r="R10" s="195">
        <v>0.38541666666666669</v>
      </c>
      <c r="S10" s="195">
        <v>0.4145833333333333</v>
      </c>
      <c r="T10" s="195">
        <v>0.44375000000000003</v>
      </c>
      <c r="U10" s="195">
        <v>0.47291666666666665</v>
      </c>
      <c r="V10" s="195">
        <v>0.50208333333333333</v>
      </c>
      <c r="W10" s="195">
        <v>0.53125</v>
      </c>
      <c r="X10" s="195">
        <v>0.56041666666666667</v>
      </c>
      <c r="Y10" s="195">
        <v>0.58958333333333335</v>
      </c>
      <c r="Z10" s="195">
        <v>0.61875000000000002</v>
      </c>
      <c r="AA10" s="195">
        <v>0.6479166666666667</v>
      </c>
      <c r="AB10" s="195">
        <v>0.67708333333333337</v>
      </c>
      <c r="AC10" s="195">
        <v>0.70624999999999993</v>
      </c>
      <c r="AD10" s="195">
        <v>0.73055555555555551</v>
      </c>
      <c r="AE10" s="195">
        <v>0.73541666666666661</v>
      </c>
      <c r="AF10" s="195">
        <v>0.75</v>
      </c>
      <c r="AG10" s="195">
        <v>0.77083333333333337</v>
      </c>
      <c r="AH10" s="195">
        <v>0.78125</v>
      </c>
      <c r="AI10" s="195">
        <v>0.7993055555555556</v>
      </c>
      <c r="AJ10" s="195">
        <v>0.82847222222222217</v>
      </c>
      <c r="AK10" s="195">
        <v>0.85763888888888884</v>
      </c>
      <c r="AL10" s="195">
        <v>0.88680555555555562</v>
      </c>
    </row>
    <row r="11" spans="1:46" s="193" customFormat="1" ht="18" customHeight="1">
      <c r="B11" s="194" t="s">
        <v>35</v>
      </c>
      <c r="C11" s="195">
        <v>0.1875</v>
      </c>
      <c r="D11" s="195">
        <v>0.20069444444444443</v>
      </c>
      <c r="E11" s="196">
        <v>0.21041666666666667</v>
      </c>
      <c r="F11" s="195">
        <v>0.22013888888888888</v>
      </c>
      <c r="G11" s="195">
        <v>0.23194444444444443</v>
      </c>
      <c r="H11" s="197">
        <v>0.23402777777777775</v>
      </c>
      <c r="I11" s="195">
        <v>0.24236111111111111</v>
      </c>
      <c r="J11" s="195">
        <v>0.25972222222222224</v>
      </c>
      <c r="K11" s="198">
        <v>0.26666666666666666</v>
      </c>
      <c r="L11" s="195">
        <v>0.27430555555555552</v>
      </c>
      <c r="M11" s="195">
        <v>0.27430555555555552</v>
      </c>
      <c r="N11" s="195">
        <v>0.28541666666666665</v>
      </c>
      <c r="O11" s="195">
        <v>0.29652777777777778</v>
      </c>
      <c r="P11" s="195">
        <v>0.32569444444444445</v>
      </c>
      <c r="Q11" s="195">
        <v>0.35486111111111113</v>
      </c>
      <c r="R11" s="195">
        <v>0.38611111111111113</v>
      </c>
      <c r="S11" s="195">
        <v>0.41527777777777775</v>
      </c>
      <c r="T11" s="195">
        <v>0.44444444444444448</v>
      </c>
      <c r="U11" s="195">
        <v>0.47361111111111109</v>
      </c>
      <c r="V11" s="195">
        <v>0.50277777777777777</v>
      </c>
      <c r="W11" s="195">
        <v>0.53194444444444444</v>
      </c>
      <c r="X11" s="195">
        <v>0.56111111111111112</v>
      </c>
      <c r="Y11" s="195">
        <v>0.59027777777777779</v>
      </c>
      <c r="Z11" s="195">
        <v>0.61944444444444446</v>
      </c>
      <c r="AA11" s="195">
        <v>0.64861111111111114</v>
      </c>
      <c r="AB11" s="195">
        <v>0.67777777777777781</v>
      </c>
      <c r="AC11" s="195">
        <v>0.70694444444444438</v>
      </c>
      <c r="AD11" s="195">
        <v>0.73124999999999996</v>
      </c>
      <c r="AE11" s="195">
        <v>0.73611111111111105</v>
      </c>
      <c r="AF11" s="195">
        <v>0.75069444444444444</v>
      </c>
      <c r="AG11" s="195">
        <v>0.77152777777777781</v>
      </c>
      <c r="AH11" s="195">
        <v>0.78194444444444444</v>
      </c>
      <c r="AI11" s="195">
        <v>0.8</v>
      </c>
      <c r="AJ11" s="195">
        <v>0.82916666666666661</v>
      </c>
      <c r="AK11" s="195">
        <v>0.85833333333333328</v>
      </c>
      <c r="AL11" s="195">
        <v>0.88750000000000007</v>
      </c>
    </row>
    <row r="12" spans="1:46" s="193" customFormat="1" ht="18" customHeight="1">
      <c r="B12" s="194" t="s">
        <v>10</v>
      </c>
      <c r="C12" s="195">
        <v>0.18819444444444444</v>
      </c>
      <c r="D12" s="195">
        <v>0.20138888888888887</v>
      </c>
      <c r="E12" s="196">
        <v>0.21111111111111111</v>
      </c>
      <c r="F12" s="195">
        <v>0.22083333333333333</v>
      </c>
      <c r="G12" s="195">
        <v>0.23263888888888887</v>
      </c>
      <c r="H12" s="195">
        <v>0.23472222222222219</v>
      </c>
      <c r="I12" s="195">
        <v>0.24305555555555555</v>
      </c>
      <c r="J12" s="195">
        <v>0.26041666666666669</v>
      </c>
      <c r="K12" s="198">
        <v>0.2673611111111111</v>
      </c>
      <c r="L12" s="195">
        <v>0.27499999999999997</v>
      </c>
      <c r="M12" s="195">
        <v>0.27499999999999997</v>
      </c>
      <c r="N12" s="195">
        <v>0.28611111111111115</v>
      </c>
      <c r="O12" s="195">
        <v>0.29722222222222222</v>
      </c>
      <c r="P12" s="195">
        <v>0.3263888888888889</v>
      </c>
      <c r="Q12" s="195">
        <v>0.35555555555555557</v>
      </c>
      <c r="R12" s="195">
        <v>0.38680555555555557</v>
      </c>
      <c r="S12" s="195">
        <v>0.41597222222222219</v>
      </c>
      <c r="T12" s="195">
        <v>0.44513888888888892</v>
      </c>
      <c r="U12" s="195">
        <v>0.47430555555555554</v>
      </c>
      <c r="V12" s="195">
        <v>0.50347222222222221</v>
      </c>
      <c r="W12" s="195">
        <v>0.53263888888888888</v>
      </c>
      <c r="X12" s="195">
        <v>0.56180555555555556</v>
      </c>
      <c r="Y12" s="195">
        <v>0.59097222222222223</v>
      </c>
      <c r="Z12" s="195">
        <v>0.62013888888888891</v>
      </c>
      <c r="AA12" s="195">
        <v>0.64930555555555558</v>
      </c>
      <c r="AB12" s="195">
        <v>0.67847222222222225</v>
      </c>
      <c r="AC12" s="195">
        <v>0.70763888888888893</v>
      </c>
      <c r="AD12" s="195">
        <v>0.73194444444444451</v>
      </c>
      <c r="AE12" s="195">
        <v>0.7368055555555556</v>
      </c>
      <c r="AF12" s="195">
        <v>0.75138888888888899</v>
      </c>
      <c r="AG12" s="195">
        <v>0.77222222222222225</v>
      </c>
      <c r="AH12" s="195">
        <v>0.78263888888888899</v>
      </c>
      <c r="AI12" s="195">
        <v>0.80069444444444438</v>
      </c>
      <c r="AJ12" s="195">
        <v>0.82986111111111116</v>
      </c>
      <c r="AK12" s="195">
        <v>0.85902777777777783</v>
      </c>
      <c r="AL12" s="195">
        <v>0.8881944444444444</v>
      </c>
    </row>
    <row r="13" spans="1:46" s="193" customFormat="1" ht="18" customHeight="1">
      <c r="B13" s="194" t="s">
        <v>11</v>
      </c>
      <c r="C13" s="195">
        <v>0.18958333333333333</v>
      </c>
      <c r="D13" s="195">
        <v>0.20277777777777781</v>
      </c>
      <c r="E13" s="196">
        <v>0.21249999999999999</v>
      </c>
      <c r="F13" s="195">
        <v>0.22222222222222221</v>
      </c>
      <c r="G13" s="195">
        <v>0.23402777777777781</v>
      </c>
      <c r="H13" s="195">
        <v>0.23611111111111113</v>
      </c>
      <c r="I13" s="195">
        <v>0.24444444444444446</v>
      </c>
      <c r="J13" s="195">
        <v>0.26180555555555557</v>
      </c>
      <c r="K13" s="198">
        <v>0.26874999999999999</v>
      </c>
      <c r="L13" s="195">
        <v>0.27638888888888885</v>
      </c>
      <c r="M13" s="195">
        <v>0.27638888888888885</v>
      </c>
      <c r="N13" s="195">
        <v>0.28750000000000003</v>
      </c>
      <c r="O13" s="195">
        <v>0.2986111111111111</v>
      </c>
      <c r="P13" s="195">
        <v>0.32777777777777778</v>
      </c>
      <c r="Q13" s="195">
        <v>0.35694444444444445</v>
      </c>
      <c r="R13" s="195">
        <v>0.38819444444444445</v>
      </c>
      <c r="S13" s="195">
        <v>0.41736111111111113</v>
      </c>
      <c r="T13" s="195">
        <v>0.4465277777777778</v>
      </c>
      <c r="U13" s="195">
        <v>0.47569444444444442</v>
      </c>
      <c r="V13" s="195">
        <v>0.50486111111111109</v>
      </c>
      <c r="W13" s="195">
        <v>0.53402777777777777</v>
      </c>
      <c r="X13" s="195">
        <v>0.56319444444444444</v>
      </c>
      <c r="Y13" s="195">
        <v>0.59236111111111112</v>
      </c>
      <c r="Z13" s="195">
        <v>0.62152777777777779</v>
      </c>
      <c r="AA13" s="195">
        <v>0.65069444444444446</v>
      </c>
      <c r="AB13" s="195">
        <v>0.67986111111111114</v>
      </c>
      <c r="AC13" s="195">
        <v>0.7090277777777777</v>
      </c>
      <c r="AD13" s="195">
        <v>0.73333333333333328</v>
      </c>
      <c r="AE13" s="195">
        <v>0.73819444444444438</v>
      </c>
      <c r="AF13" s="195">
        <v>0.75277777777777777</v>
      </c>
      <c r="AG13" s="195">
        <v>0.77361111111111114</v>
      </c>
      <c r="AH13" s="195">
        <v>0.78402777777777777</v>
      </c>
      <c r="AI13" s="195">
        <v>0.80208333333333337</v>
      </c>
      <c r="AJ13" s="195">
        <v>0.83124999999999993</v>
      </c>
      <c r="AK13" s="195">
        <v>0.86041666666666661</v>
      </c>
      <c r="AL13" s="195">
        <v>0.88958333333333339</v>
      </c>
    </row>
    <row r="14" spans="1:46" s="193" customFormat="1" ht="18" customHeight="1">
      <c r="B14" s="194" t="s">
        <v>21</v>
      </c>
      <c r="C14" s="195">
        <v>0.19097222222222221</v>
      </c>
      <c r="D14" s="195">
        <v>0.20416666666666669</v>
      </c>
      <c r="E14" s="196">
        <v>0.21388888888888891</v>
      </c>
      <c r="F14" s="195">
        <v>0.22361111111111109</v>
      </c>
      <c r="G14" s="195">
        <v>0.23541666666666669</v>
      </c>
      <c r="H14" s="197">
        <v>0.23750000000000002</v>
      </c>
      <c r="I14" s="195">
        <v>0.24583333333333335</v>
      </c>
      <c r="J14" s="195">
        <v>0.26319444444444445</v>
      </c>
      <c r="K14" s="198">
        <v>0.27013888888888887</v>
      </c>
      <c r="L14" s="195">
        <v>0.27777777777777779</v>
      </c>
      <c r="M14" s="195">
        <v>0.27777777777777779</v>
      </c>
      <c r="N14" s="195">
        <v>0.28888888888888892</v>
      </c>
      <c r="O14" s="195">
        <v>0.3</v>
      </c>
      <c r="P14" s="195">
        <v>0.32916666666666666</v>
      </c>
      <c r="Q14" s="195">
        <v>0.35833333333333334</v>
      </c>
      <c r="R14" s="195">
        <v>0.38958333333333334</v>
      </c>
      <c r="S14" s="195">
        <v>0.41875000000000001</v>
      </c>
      <c r="T14" s="195">
        <v>0.44791666666666669</v>
      </c>
      <c r="U14" s="195">
        <v>0.4770833333333333</v>
      </c>
      <c r="V14" s="195">
        <v>0.50624999999999998</v>
      </c>
      <c r="W14" s="195">
        <v>0.53541666666666665</v>
      </c>
      <c r="X14" s="195">
        <v>0.56458333333333333</v>
      </c>
      <c r="Y14" s="195">
        <v>0.59375</v>
      </c>
      <c r="Z14" s="195">
        <v>0.62291666666666667</v>
      </c>
      <c r="AA14" s="195">
        <v>0.65208333333333335</v>
      </c>
      <c r="AB14" s="195">
        <v>0.68125000000000002</v>
      </c>
      <c r="AC14" s="195">
        <v>0.7104166666666667</v>
      </c>
      <c r="AD14" s="195">
        <v>0.73472222222222228</v>
      </c>
      <c r="AE14" s="195">
        <v>0.73958333333333337</v>
      </c>
      <c r="AF14" s="195">
        <v>0.75416666666666676</v>
      </c>
      <c r="AG14" s="195">
        <v>0.77500000000000002</v>
      </c>
      <c r="AH14" s="195">
        <v>0.78541666666666676</v>
      </c>
      <c r="AI14" s="195">
        <v>0.80347222222222225</v>
      </c>
      <c r="AJ14" s="195">
        <v>0.83263888888888893</v>
      </c>
      <c r="AK14" s="195">
        <v>0.8618055555555556</v>
      </c>
      <c r="AL14" s="195">
        <v>0.89097222222222217</v>
      </c>
    </row>
    <row r="15" spans="1:46" s="193" customFormat="1" ht="18" customHeight="1">
      <c r="B15" s="194" t="s">
        <v>20</v>
      </c>
      <c r="C15" s="195">
        <v>0.19236111111111112</v>
      </c>
      <c r="D15" s="195">
        <v>0.20555555555555557</v>
      </c>
      <c r="E15" s="196">
        <v>0.21527777777777779</v>
      </c>
      <c r="F15" s="195">
        <v>0.22500000000000001</v>
      </c>
      <c r="G15" s="195">
        <v>0.23680555555555557</v>
      </c>
      <c r="H15" s="195">
        <v>0.23819444444444446</v>
      </c>
      <c r="I15" s="195">
        <v>0.24722222222222223</v>
      </c>
      <c r="J15" s="195">
        <v>0.26458333333333339</v>
      </c>
      <c r="K15" s="198">
        <v>0.27152777777777781</v>
      </c>
      <c r="L15" s="195">
        <v>0.27916666666666667</v>
      </c>
      <c r="M15" s="195">
        <v>0.27916666666666667</v>
      </c>
      <c r="N15" s="195">
        <v>0.2902777777777778</v>
      </c>
      <c r="O15" s="195">
        <v>0.30138888888888887</v>
      </c>
      <c r="P15" s="195">
        <v>0.33055555555555555</v>
      </c>
      <c r="Q15" s="195">
        <v>0.35972222222222222</v>
      </c>
      <c r="R15" s="195">
        <v>0.39097222222222222</v>
      </c>
      <c r="S15" s="195">
        <v>0.4201388888888889</v>
      </c>
      <c r="T15" s="195">
        <v>0.44930555555555557</v>
      </c>
      <c r="U15" s="195">
        <v>0.47847222222222219</v>
      </c>
      <c r="V15" s="195">
        <v>0.50763888888888886</v>
      </c>
      <c r="W15" s="195">
        <v>0.53680555555555554</v>
      </c>
      <c r="X15" s="195">
        <v>0.56597222222222221</v>
      </c>
      <c r="Y15" s="195">
        <v>0.59513888888888888</v>
      </c>
      <c r="Z15" s="195">
        <v>0.62430555555555556</v>
      </c>
      <c r="AA15" s="195">
        <v>0.65347222222222223</v>
      </c>
      <c r="AB15" s="195">
        <v>0.68263888888888891</v>
      </c>
      <c r="AC15" s="195">
        <v>0.71180555555555547</v>
      </c>
      <c r="AD15" s="195">
        <v>0.73611111111111105</v>
      </c>
      <c r="AE15" s="195">
        <v>0.74097222222222225</v>
      </c>
      <c r="AF15" s="195">
        <v>0.75555555555555554</v>
      </c>
      <c r="AG15" s="195">
        <v>0.77638888888888891</v>
      </c>
      <c r="AH15" s="195">
        <v>0.78680555555555554</v>
      </c>
      <c r="AI15" s="195">
        <v>0.80486111111111114</v>
      </c>
      <c r="AJ15" s="195">
        <v>0.8340277777777777</v>
      </c>
      <c r="AK15" s="195">
        <v>0.86319444444444438</v>
      </c>
      <c r="AL15" s="195">
        <v>0.89236111111111116</v>
      </c>
    </row>
    <row r="16" spans="1:46" s="193" customFormat="1" ht="18" customHeight="1">
      <c r="B16" s="194" t="s">
        <v>8</v>
      </c>
      <c r="C16" s="195">
        <v>0.19305555555555554</v>
      </c>
      <c r="D16" s="195">
        <v>0.20625000000000002</v>
      </c>
      <c r="E16" s="196">
        <v>0.21597222222222223</v>
      </c>
      <c r="F16" s="195">
        <v>0.22569444444444445</v>
      </c>
      <c r="G16" s="195">
        <v>0.23750000000000002</v>
      </c>
      <c r="H16" s="195">
        <v>0.23958333333333334</v>
      </c>
      <c r="I16" s="195">
        <v>0.24791666666666667</v>
      </c>
      <c r="J16" s="195">
        <v>0.26527777777777783</v>
      </c>
      <c r="K16" s="198">
        <v>0.27222222222222225</v>
      </c>
      <c r="L16" s="195">
        <v>0.27986111111111112</v>
      </c>
      <c r="M16" s="195">
        <v>0.27986111111111112</v>
      </c>
      <c r="N16" s="195">
        <v>0.29097222222222224</v>
      </c>
      <c r="O16" s="195">
        <v>0.30208333333333331</v>
      </c>
      <c r="P16" s="195">
        <v>0.33124999999999999</v>
      </c>
      <c r="Q16" s="195">
        <v>0.36041666666666666</v>
      </c>
      <c r="R16" s="195">
        <v>0.39166666666666666</v>
      </c>
      <c r="S16" s="195">
        <v>0.42083333333333334</v>
      </c>
      <c r="T16" s="195">
        <v>0.45</v>
      </c>
      <c r="U16" s="195">
        <v>0.47916666666666669</v>
      </c>
      <c r="V16" s="195">
        <v>0.5083333333333333</v>
      </c>
      <c r="W16" s="195">
        <v>0.53749999999999998</v>
      </c>
      <c r="X16" s="195">
        <v>0.56666666666666665</v>
      </c>
      <c r="Y16" s="195">
        <v>0.59583333333333333</v>
      </c>
      <c r="Z16" s="195">
        <v>0.625</v>
      </c>
      <c r="AA16" s="195">
        <v>0.65416666666666667</v>
      </c>
      <c r="AB16" s="195">
        <v>0.68333333333333324</v>
      </c>
      <c r="AC16" s="195">
        <v>0.71250000000000002</v>
      </c>
      <c r="AD16" s="195">
        <v>0.7368055555555556</v>
      </c>
      <c r="AE16" s="195">
        <v>0.7416666666666667</v>
      </c>
      <c r="AF16" s="195">
        <v>0.75624999999999998</v>
      </c>
      <c r="AG16" s="195">
        <v>0.77708333333333324</v>
      </c>
      <c r="AH16" s="195">
        <v>0.78749999999999998</v>
      </c>
      <c r="AI16" s="195">
        <v>0.80555555555555547</v>
      </c>
      <c r="AJ16" s="195">
        <v>0.83472222222222225</v>
      </c>
      <c r="AK16" s="195">
        <v>0.86388888888888893</v>
      </c>
      <c r="AL16" s="195">
        <v>0.8930555555555556</v>
      </c>
    </row>
    <row r="17" spans="2:38" s="193" customFormat="1" ht="18" customHeight="1">
      <c r="B17" s="194" t="s">
        <v>4</v>
      </c>
      <c r="C17" s="195">
        <v>0.19444444444444445</v>
      </c>
      <c r="D17" s="195">
        <v>0.2076388888888889</v>
      </c>
      <c r="E17" s="196">
        <v>0.21736111111111112</v>
      </c>
      <c r="F17" s="195">
        <v>0.22708333333333333</v>
      </c>
      <c r="G17" s="195">
        <v>0.2388888888888889</v>
      </c>
      <c r="H17" s="195">
        <v>0.24097222222222223</v>
      </c>
      <c r="I17" s="195">
        <v>0.24930555555555556</v>
      </c>
      <c r="J17" s="195">
        <v>0.26666666666666672</v>
      </c>
      <c r="K17" s="198">
        <v>0.27361111111111114</v>
      </c>
      <c r="L17" s="195">
        <v>0.28125</v>
      </c>
      <c r="M17" s="195">
        <v>0.28125</v>
      </c>
      <c r="N17" s="195">
        <v>0.29236111111111113</v>
      </c>
      <c r="O17" s="195">
        <v>0.3034722222222222</v>
      </c>
      <c r="P17" s="195">
        <v>0.33263888888888887</v>
      </c>
      <c r="Q17" s="195">
        <v>0.36180555555555555</v>
      </c>
      <c r="R17" s="195">
        <v>0.39305555555555555</v>
      </c>
      <c r="S17" s="195">
        <v>0.42222222222222222</v>
      </c>
      <c r="T17" s="195">
        <v>0.4513888888888889</v>
      </c>
      <c r="U17" s="195">
        <v>0.48055555555555557</v>
      </c>
      <c r="V17" s="195">
        <v>0.50972222222222219</v>
      </c>
      <c r="W17" s="195">
        <v>0.53888888888888886</v>
      </c>
      <c r="X17" s="195">
        <v>0.56805555555555554</v>
      </c>
      <c r="Y17" s="195">
        <v>0.59722222222222221</v>
      </c>
      <c r="Z17" s="195">
        <v>0.62638888888888888</v>
      </c>
      <c r="AA17" s="195">
        <v>0.65555555555555556</v>
      </c>
      <c r="AB17" s="195">
        <v>0.68472222222222223</v>
      </c>
      <c r="AC17" s="195">
        <v>0.71388888888888891</v>
      </c>
      <c r="AD17" s="195">
        <v>0.73819444444444449</v>
      </c>
      <c r="AE17" s="195">
        <v>0.74305555555555547</v>
      </c>
      <c r="AF17" s="195">
        <v>0.75763888888888886</v>
      </c>
      <c r="AG17" s="195">
        <v>0.77847222222222223</v>
      </c>
      <c r="AH17" s="195">
        <v>0.78888888888888886</v>
      </c>
      <c r="AI17" s="195">
        <v>0.80694444444444446</v>
      </c>
      <c r="AJ17" s="195">
        <v>0.83611111111111114</v>
      </c>
      <c r="AK17" s="195">
        <v>0.8652777777777777</v>
      </c>
      <c r="AL17" s="195">
        <v>0.89444444444444438</v>
      </c>
    </row>
    <row r="18" spans="2:38" s="193" customFormat="1" ht="18" customHeight="1">
      <c r="B18" s="194" t="s">
        <v>1</v>
      </c>
      <c r="C18" s="195">
        <v>0.19583333333333333</v>
      </c>
      <c r="D18" s="195">
        <v>0.20902777777777778</v>
      </c>
      <c r="E18" s="196">
        <v>0.21875</v>
      </c>
      <c r="F18" s="195">
        <v>0.22847222222222222</v>
      </c>
      <c r="G18" s="195">
        <v>0.24027777777777778</v>
      </c>
      <c r="H18" s="195">
        <v>0.24236111111111111</v>
      </c>
      <c r="I18" s="195">
        <v>0.25069444444444444</v>
      </c>
      <c r="J18" s="195">
        <v>0.2680555555555556</v>
      </c>
      <c r="K18" s="198">
        <v>0.27500000000000002</v>
      </c>
      <c r="L18" s="195">
        <v>0.28263888888888888</v>
      </c>
      <c r="M18" s="195">
        <v>0.28263888888888888</v>
      </c>
      <c r="N18" s="195">
        <v>0.29375000000000001</v>
      </c>
      <c r="O18" s="195">
        <v>0.30486111111111108</v>
      </c>
      <c r="P18" s="195">
        <v>0.33402777777777781</v>
      </c>
      <c r="Q18" s="195">
        <v>0.36319444444444443</v>
      </c>
      <c r="R18" s="195">
        <v>0.39444444444444443</v>
      </c>
      <c r="S18" s="195">
        <v>0.4236111111111111</v>
      </c>
      <c r="T18" s="195">
        <v>0.45277777777777778</v>
      </c>
      <c r="U18" s="195">
        <v>0.48194444444444445</v>
      </c>
      <c r="V18" s="195">
        <v>0.51111111111111118</v>
      </c>
      <c r="W18" s="195">
        <v>0.54027777777777775</v>
      </c>
      <c r="X18" s="195">
        <v>0.56944444444444442</v>
      </c>
      <c r="Y18" s="195">
        <v>0.59861111111111109</v>
      </c>
      <c r="Z18" s="195">
        <v>0.62777777777777777</v>
      </c>
      <c r="AA18" s="195">
        <v>0.65694444444444444</v>
      </c>
      <c r="AB18" s="195">
        <v>0.68611111111111101</v>
      </c>
      <c r="AC18" s="195">
        <v>0.71527777777777779</v>
      </c>
      <c r="AD18" s="195">
        <v>0.73958333333333337</v>
      </c>
      <c r="AE18" s="195">
        <v>0.74444444444444446</v>
      </c>
      <c r="AF18" s="195">
        <v>0.75902777777777775</v>
      </c>
      <c r="AG18" s="195">
        <v>0.77986111111111101</v>
      </c>
      <c r="AH18" s="195">
        <v>0.79027777777777775</v>
      </c>
      <c r="AI18" s="195">
        <v>0.80833333333333324</v>
      </c>
      <c r="AJ18" s="195">
        <v>0.83750000000000002</v>
      </c>
      <c r="AK18" s="195">
        <v>0.8666666666666667</v>
      </c>
      <c r="AL18" s="195">
        <v>0.89583333333333337</v>
      </c>
    </row>
    <row r="19" spans="2:38" s="193" customFormat="1" ht="18" customHeight="1">
      <c r="B19" s="194" t="s">
        <v>3</v>
      </c>
      <c r="C19" s="195">
        <v>0.1958333333333333</v>
      </c>
      <c r="D19" s="195">
        <v>0.20902777777777776</v>
      </c>
      <c r="E19" s="196">
        <v>0.21944444444444444</v>
      </c>
      <c r="F19" s="195">
        <v>0.22916666666666666</v>
      </c>
      <c r="G19" s="195">
        <v>0.24027777777777778</v>
      </c>
      <c r="H19" s="195">
        <v>0.24305555555555555</v>
      </c>
      <c r="I19" s="195">
        <v>0.25138888888888888</v>
      </c>
      <c r="J19" s="195">
        <v>0.26875000000000004</v>
      </c>
      <c r="K19" s="198">
        <v>0.27569444444444446</v>
      </c>
      <c r="L19" s="195">
        <v>0.28333333333333333</v>
      </c>
      <c r="M19" s="195">
        <v>0.28333333333333327</v>
      </c>
      <c r="N19" s="195">
        <v>0.29444444444444445</v>
      </c>
      <c r="O19" s="195">
        <v>0.30555555555555552</v>
      </c>
      <c r="P19" s="195">
        <v>0.3347222222222222</v>
      </c>
      <c r="Q19" s="195">
        <v>0.36388888888888887</v>
      </c>
      <c r="R19" s="195">
        <v>0.39513888888888887</v>
      </c>
      <c r="S19" s="195">
        <v>0.42430555555555555</v>
      </c>
      <c r="T19" s="195">
        <v>0.45347222222222222</v>
      </c>
      <c r="U19" s="195">
        <v>0.4826388888888889</v>
      </c>
      <c r="V19" s="195">
        <v>0.51180555555555551</v>
      </c>
      <c r="W19" s="195">
        <v>0.54097222222222219</v>
      </c>
      <c r="X19" s="195">
        <v>0.57013888888888886</v>
      </c>
      <c r="Y19" s="195">
        <v>0.59930555555555554</v>
      </c>
      <c r="Z19" s="195">
        <v>0.62847222222222221</v>
      </c>
      <c r="AA19" s="195">
        <v>0.65763888888888888</v>
      </c>
      <c r="AB19" s="195">
        <v>0.68680555555555556</v>
      </c>
      <c r="AC19" s="195">
        <v>0.71597222222222223</v>
      </c>
      <c r="AD19" s="195">
        <v>0.74027777777777781</v>
      </c>
      <c r="AE19" s="195">
        <v>0.74513888888888891</v>
      </c>
      <c r="AF19" s="195">
        <v>0.7597222222222223</v>
      </c>
      <c r="AG19" s="195">
        <v>0.78055555555555556</v>
      </c>
      <c r="AH19" s="195">
        <v>0.7909722222222223</v>
      </c>
      <c r="AI19" s="195">
        <v>0.80902777777777779</v>
      </c>
      <c r="AJ19" s="195">
        <v>0.83819444444444446</v>
      </c>
      <c r="AK19" s="195">
        <v>0.86736111111111114</v>
      </c>
      <c r="AL19" s="195">
        <v>0.8965277777777777</v>
      </c>
    </row>
    <row r="20" spans="2:38" ht="18" customHeight="1">
      <c r="B20" s="12"/>
    </row>
    <row r="21" spans="2:38" s="193" customFormat="1" ht="18" customHeight="1">
      <c r="B21" s="194" t="s">
        <v>3</v>
      </c>
      <c r="C21" s="195">
        <v>0.21111111111111111</v>
      </c>
      <c r="D21" s="195">
        <v>0.22222222222222221</v>
      </c>
      <c r="E21" s="195">
        <v>0.24027777777777778</v>
      </c>
      <c r="F21" s="195">
        <v>0.25486111111111109</v>
      </c>
      <c r="G21" s="195">
        <v>0.26597222222222222</v>
      </c>
      <c r="H21" s="195">
        <v>0.28055555555555556</v>
      </c>
      <c r="I21" s="195">
        <v>0.30972222222222223</v>
      </c>
      <c r="J21" s="195">
        <v>0.33888888888888885</v>
      </c>
      <c r="K21" s="195">
        <v>0.37013888888888885</v>
      </c>
      <c r="L21" s="195">
        <v>0.39930555555555558</v>
      </c>
      <c r="M21" s="195">
        <v>0.4284722222222222</v>
      </c>
      <c r="N21" s="195">
        <v>0.45763888888888887</v>
      </c>
      <c r="O21" s="195">
        <v>0.48680555555555555</v>
      </c>
      <c r="P21" s="195">
        <v>0.51597222222222217</v>
      </c>
      <c r="Q21" s="195">
        <v>0.54513888888888895</v>
      </c>
      <c r="R21" s="195">
        <v>0.57430555555555551</v>
      </c>
      <c r="S21" s="195">
        <v>0.60347222222222219</v>
      </c>
      <c r="T21" s="195">
        <v>0.63263888888888886</v>
      </c>
      <c r="U21" s="195">
        <v>0.66180555555555554</v>
      </c>
      <c r="V21" s="195">
        <v>0.69097222222222221</v>
      </c>
      <c r="W21" s="199">
        <v>0.71527777777777779</v>
      </c>
      <c r="X21" s="199">
        <v>0.72013888888888888</v>
      </c>
      <c r="Y21" s="199">
        <v>0.73472222222222228</v>
      </c>
      <c r="Z21" s="199">
        <v>0.75555555555555554</v>
      </c>
      <c r="AA21" s="199">
        <v>0.76597222222222217</v>
      </c>
      <c r="AB21" s="195">
        <v>0.78402777777777777</v>
      </c>
      <c r="AC21" s="195">
        <v>0.7993055555555556</v>
      </c>
      <c r="AD21" s="195">
        <v>0.81319444444444444</v>
      </c>
      <c r="AE21" s="195">
        <v>0.84236111111111101</v>
      </c>
      <c r="AF21" s="195">
        <v>0.87152777777777779</v>
      </c>
    </row>
    <row r="22" spans="2:38" s="193" customFormat="1" ht="18" customHeight="1">
      <c r="B22" s="194" t="s">
        <v>1</v>
      </c>
      <c r="C22" s="195">
        <v>0.21180555555555555</v>
      </c>
      <c r="D22" s="195">
        <v>0.22291666666666665</v>
      </c>
      <c r="E22" s="195">
        <v>0.24097222222222223</v>
      </c>
      <c r="F22" s="195">
        <v>0.25555555555555559</v>
      </c>
      <c r="G22" s="195">
        <v>0.26666666666666666</v>
      </c>
      <c r="H22" s="195">
        <v>0.28125</v>
      </c>
      <c r="I22" s="195">
        <v>0.31041666666666667</v>
      </c>
      <c r="J22" s="195">
        <v>0.33958333333333335</v>
      </c>
      <c r="K22" s="195">
        <v>0.37083333333333335</v>
      </c>
      <c r="L22" s="195">
        <v>0.39999999999999997</v>
      </c>
      <c r="M22" s="195">
        <v>0.4291666666666667</v>
      </c>
      <c r="N22" s="195">
        <v>0.45833333333333331</v>
      </c>
      <c r="O22" s="195">
        <v>0.48749999999999999</v>
      </c>
      <c r="P22" s="195">
        <v>0.51666666666666672</v>
      </c>
      <c r="Q22" s="195">
        <v>0.54583333333333328</v>
      </c>
      <c r="R22" s="195">
        <v>0.57500000000000007</v>
      </c>
      <c r="S22" s="195">
        <v>0.60416666666666663</v>
      </c>
      <c r="T22" s="195">
        <v>0.6333333333333333</v>
      </c>
      <c r="U22" s="195">
        <v>0.66249999999999998</v>
      </c>
      <c r="V22" s="195">
        <v>0.69166666666666676</v>
      </c>
      <c r="W22" s="195">
        <v>0.71597222222222234</v>
      </c>
      <c r="X22" s="195">
        <v>0.72083333333333355</v>
      </c>
      <c r="Y22" s="195">
        <v>0.73541666666666672</v>
      </c>
      <c r="Z22" s="195">
        <v>0.75625000000000009</v>
      </c>
      <c r="AA22" s="195">
        <v>0.76666666666666672</v>
      </c>
      <c r="AB22" s="195">
        <v>0.78472222222222221</v>
      </c>
      <c r="AC22" s="195">
        <v>0.79999999999999993</v>
      </c>
      <c r="AD22" s="195">
        <v>0.81388888888888899</v>
      </c>
      <c r="AE22" s="195">
        <v>0.84305555555555556</v>
      </c>
      <c r="AF22" s="195">
        <v>0.87222222222222223</v>
      </c>
    </row>
    <row r="23" spans="2:38" s="193" customFormat="1" ht="18" customHeight="1">
      <c r="B23" s="194" t="s">
        <v>19</v>
      </c>
      <c r="C23" s="195">
        <v>0.21319444444444444</v>
      </c>
      <c r="D23" s="195">
        <v>0.22430555555555556</v>
      </c>
      <c r="E23" s="195">
        <v>0.24236111111111111</v>
      </c>
      <c r="F23" s="195">
        <v>0.25694444444444448</v>
      </c>
      <c r="G23" s="195">
        <v>0.26805555555555555</v>
      </c>
      <c r="H23" s="195">
        <v>0.28263888888888888</v>
      </c>
      <c r="I23" s="195">
        <v>0.31180555555555556</v>
      </c>
      <c r="J23" s="195">
        <v>0.34097222222222223</v>
      </c>
      <c r="K23" s="195">
        <v>0.37222222222222223</v>
      </c>
      <c r="L23" s="195">
        <v>0.40138888888888885</v>
      </c>
      <c r="M23" s="195">
        <v>0.43055555555555558</v>
      </c>
      <c r="N23" s="195">
        <v>0.4597222222222222</v>
      </c>
      <c r="O23" s="195">
        <v>0.48888888888888887</v>
      </c>
      <c r="P23" s="195">
        <v>0.5180555555555556</v>
      </c>
      <c r="Q23" s="195">
        <v>0.54722222222222217</v>
      </c>
      <c r="R23" s="195">
        <v>0.57638888888888895</v>
      </c>
      <c r="S23" s="195">
        <v>0.60555555555555551</v>
      </c>
      <c r="T23" s="195">
        <v>0.63472222222222219</v>
      </c>
      <c r="U23" s="195">
        <v>0.66388888888888886</v>
      </c>
      <c r="V23" s="195">
        <v>0.69305555555555554</v>
      </c>
      <c r="W23" s="195">
        <v>0.71736111111111112</v>
      </c>
      <c r="X23" s="195">
        <v>0.72222222222222243</v>
      </c>
      <c r="Y23" s="195">
        <v>0.7368055555555556</v>
      </c>
      <c r="Z23" s="195">
        <v>0.75763888888888897</v>
      </c>
      <c r="AA23" s="195">
        <v>0.7680555555555556</v>
      </c>
      <c r="AB23" s="195">
        <v>0.78611111111111109</v>
      </c>
      <c r="AC23" s="195">
        <v>0.80138888888888893</v>
      </c>
      <c r="AD23" s="195">
        <v>0.81527777777777777</v>
      </c>
      <c r="AE23" s="195">
        <v>0.84444444444444444</v>
      </c>
      <c r="AF23" s="195">
        <v>0.87361111111111101</v>
      </c>
    </row>
    <row r="24" spans="2:38" s="193" customFormat="1" ht="18" customHeight="1">
      <c r="B24" s="194" t="s">
        <v>8</v>
      </c>
      <c r="C24" s="195">
        <v>0.21458333333333335</v>
      </c>
      <c r="D24" s="195">
        <v>0.22569444444444445</v>
      </c>
      <c r="E24" s="195">
        <v>0.24374999999999999</v>
      </c>
      <c r="F24" s="195">
        <v>0.25833333333333336</v>
      </c>
      <c r="G24" s="195">
        <v>0.26944444444444443</v>
      </c>
      <c r="H24" s="195">
        <v>0.28402777777777777</v>
      </c>
      <c r="I24" s="195">
        <v>0.31319444444444444</v>
      </c>
      <c r="J24" s="195">
        <v>0.34236111111111112</v>
      </c>
      <c r="K24" s="195">
        <v>0.37361111111111112</v>
      </c>
      <c r="L24" s="195">
        <v>0.40277777777777773</v>
      </c>
      <c r="M24" s="195">
        <v>0.43194444444444446</v>
      </c>
      <c r="N24" s="195">
        <v>0.46111111111111108</v>
      </c>
      <c r="O24" s="195">
        <v>0.49027777777777781</v>
      </c>
      <c r="P24" s="195">
        <v>0.51944444444444449</v>
      </c>
      <c r="Q24" s="195">
        <v>0.54861111111111105</v>
      </c>
      <c r="R24" s="195">
        <v>0.57777777777777783</v>
      </c>
      <c r="S24" s="195">
        <v>0.6069444444444444</v>
      </c>
      <c r="T24" s="195">
        <v>0.63611111111111118</v>
      </c>
      <c r="U24" s="195">
        <v>0.66527777777777775</v>
      </c>
      <c r="V24" s="195">
        <v>0.69444444444444453</v>
      </c>
      <c r="W24" s="195">
        <v>0.71875000000000011</v>
      </c>
      <c r="X24" s="195">
        <v>0.72361111111111132</v>
      </c>
      <c r="Y24" s="195">
        <v>0.73819444444444449</v>
      </c>
      <c r="Z24" s="195">
        <v>0.75902777777777786</v>
      </c>
      <c r="AA24" s="195">
        <v>0.76944444444444449</v>
      </c>
      <c r="AB24" s="195">
        <v>0.78749999999999998</v>
      </c>
      <c r="AC24" s="195">
        <v>0.8027777777777777</v>
      </c>
      <c r="AD24" s="195">
        <v>0.81666666666666676</v>
      </c>
      <c r="AE24" s="195">
        <v>0.84583333333333333</v>
      </c>
      <c r="AF24" s="195">
        <v>0.875</v>
      </c>
    </row>
    <row r="25" spans="2:38" s="193" customFormat="1" ht="18" customHeight="1">
      <c r="B25" s="194" t="s">
        <v>20</v>
      </c>
      <c r="C25" s="195">
        <v>0.21527777777777779</v>
      </c>
      <c r="D25" s="195">
        <v>0.22638888888888889</v>
      </c>
      <c r="E25" s="195">
        <v>0.24444444444444446</v>
      </c>
      <c r="F25" s="195">
        <v>0.2590277777777778</v>
      </c>
      <c r="G25" s="195">
        <v>0.27013888888888887</v>
      </c>
      <c r="H25" s="195">
        <v>0.28472222222222221</v>
      </c>
      <c r="I25" s="195">
        <v>0.31388888888888888</v>
      </c>
      <c r="J25" s="195">
        <v>0.3430555555555555</v>
      </c>
      <c r="K25" s="195">
        <v>0.3743055555555555</v>
      </c>
      <c r="L25" s="195">
        <v>0.40347222222222223</v>
      </c>
      <c r="M25" s="195">
        <v>0.43263888888888885</v>
      </c>
      <c r="N25" s="195">
        <v>0.46180555555555558</v>
      </c>
      <c r="O25" s="195">
        <v>0.4909722222222222</v>
      </c>
      <c r="P25" s="195">
        <v>0.52013888888888882</v>
      </c>
      <c r="Q25" s="195">
        <v>0.5493055555555556</v>
      </c>
      <c r="R25" s="195">
        <v>0.57847222222222217</v>
      </c>
      <c r="S25" s="195">
        <v>0.60763888888888895</v>
      </c>
      <c r="T25" s="195">
        <v>0.63680555555555551</v>
      </c>
      <c r="U25" s="195">
        <v>0.66597222222222219</v>
      </c>
      <c r="V25" s="195">
        <v>0.69513888888888886</v>
      </c>
      <c r="W25" s="195">
        <v>0.71944444444444444</v>
      </c>
      <c r="X25" s="195">
        <v>0.72430555555555576</v>
      </c>
      <c r="Y25" s="195">
        <v>0.73888888888888893</v>
      </c>
      <c r="Z25" s="195">
        <v>0.7597222222222223</v>
      </c>
      <c r="AA25" s="195">
        <v>0.77013888888888893</v>
      </c>
      <c r="AB25" s="195">
        <v>0.78819444444444453</v>
      </c>
      <c r="AC25" s="195">
        <v>0.80347222222222225</v>
      </c>
      <c r="AD25" s="195">
        <v>0.81736111111111109</v>
      </c>
      <c r="AE25" s="195">
        <v>0.84652777777777777</v>
      </c>
      <c r="AF25" s="195">
        <v>0.87569444444444444</v>
      </c>
    </row>
    <row r="26" spans="2:38" s="193" customFormat="1" ht="18" customHeight="1">
      <c r="B26" s="194" t="s">
        <v>21</v>
      </c>
      <c r="C26" s="195">
        <v>0.21666666666666667</v>
      </c>
      <c r="D26" s="195">
        <v>0.22777777777777777</v>
      </c>
      <c r="E26" s="195">
        <v>0.24583333333333335</v>
      </c>
      <c r="F26" s="195">
        <v>0.26041666666666669</v>
      </c>
      <c r="G26" s="195">
        <v>0.27152777777777776</v>
      </c>
      <c r="H26" s="195">
        <v>0.28611111111111115</v>
      </c>
      <c r="I26" s="195">
        <v>0.31527777777777777</v>
      </c>
      <c r="J26" s="195">
        <v>0.3444444444444445</v>
      </c>
      <c r="K26" s="195">
        <v>0.3756944444444445</v>
      </c>
      <c r="L26" s="195">
        <v>0.40486111111111112</v>
      </c>
      <c r="M26" s="195">
        <v>0.43402777777777773</v>
      </c>
      <c r="N26" s="195">
        <v>0.46319444444444446</v>
      </c>
      <c r="O26" s="195">
        <v>0.49236111111111108</v>
      </c>
      <c r="P26" s="195">
        <v>0.52152777777777781</v>
      </c>
      <c r="Q26" s="195">
        <v>0.55069444444444449</v>
      </c>
      <c r="R26" s="195">
        <v>0.57986111111111105</v>
      </c>
      <c r="S26" s="195">
        <v>0.60902777777777783</v>
      </c>
      <c r="T26" s="195">
        <v>0.6381944444444444</v>
      </c>
      <c r="U26" s="195">
        <v>0.66736111111111107</v>
      </c>
      <c r="V26" s="195">
        <v>0.69652777777777775</v>
      </c>
      <c r="W26" s="195">
        <v>0.72083333333333333</v>
      </c>
      <c r="X26" s="195">
        <v>0.72569444444444453</v>
      </c>
      <c r="Y26" s="195">
        <v>0.74027777777777781</v>
      </c>
      <c r="Z26" s="195">
        <v>0.76111111111111118</v>
      </c>
      <c r="AA26" s="195">
        <v>0.77152777777777781</v>
      </c>
      <c r="AB26" s="195">
        <v>0.7895833333333333</v>
      </c>
      <c r="AC26" s="195">
        <v>0.80486111111111114</v>
      </c>
      <c r="AD26" s="195">
        <v>0.81874999999999998</v>
      </c>
      <c r="AE26" s="195">
        <v>0.84791666666666676</v>
      </c>
      <c r="AF26" s="195">
        <v>0.87708333333333333</v>
      </c>
    </row>
    <row r="27" spans="2:38" s="193" customFormat="1" ht="18" customHeight="1">
      <c r="B27" s="194" t="s">
        <v>11</v>
      </c>
      <c r="C27" s="195">
        <v>0.21805555555555556</v>
      </c>
      <c r="D27" s="195">
        <v>0.22916666666666666</v>
      </c>
      <c r="E27" s="195">
        <v>0.24722222222222223</v>
      </c>
      <c r="F27" s="195">
        <v>0.26180555555555557</v>
      </c>
      <c r="G27" s="195">
        <v>0.27291666666666664</v>
      </c>
      <c r="H27" s="195">
        <v>0.28750000000000003</v>
      </c>
      <c r="I27" s="195">
        <v>0.31666666666666665</v>
      </c>
      <c r="J27" s="195">
        <v>0.34583333333333338</v>
      </c>
      <c r="K27" s="195">
        <v>0.37708333333333338</v>
      </c>
      <c r="L27" s="195">
        <v>0.40625</v>
      </c>
      <c r="M27" s="195">
        <v>0.43541666666666662</v>
      </c>
      <c r="N27" s="195">
        <v>0.46458333333333335</v>
      </c>
      <c r="O27" s="195">
        <v>0.49374999999999997</v>
      </c>
      <c r="P27" s="195">
        <v>0.5229166666666667</v>
      </c>
      <c r="Q27" s="195">
        <v>0.55208333333333337</v>
      </c>
      <c r="R27" s="195">
        <v>0.58124999999999993</v>
      </c>
      <c r="S27" s="195">
        <v>0.61041666666666672</v>
      </c>
      <c r="T27" s="195">
        <v>0.63958333333333328</v>
      </c>
      <c r="U27" s="195">
        <v>0.66875000000000007</v>
      </c>
      <c r="V27" s="195">
        <v>0.69791666666666663</v>
      </c>
      <c r="W27" s="195">
        <v>0.72222222222222221</v>
      </c>
      <c r="X27" s="195">
        <v>0.72708333333333353</v>
      </c>
      <c r="Y27" s="195">
        <v>0.7416666666666667</v>
      </c>
      <c r="Z27" s="195">
        <v>0.76250000000000007</v>
      </c>
      <c r="AA27" s="195">
        <v>0.7729166666666667</v>
      </c>
      <c r="AB27" s="195">
        <v>0.7909722222222223</v>
      </c>
      <c r="AC27" s="195">
        <v>0.80625000000000002</v>
      </c>
      <c r="AD27" s="195">
        <v>0.82013888888888886</v>
      </c>
      <c r="AE27" s="195">
        <v>0.84930555555555554</v>
      </c>
      <c r="AF27" s="195">
        <v>0.87847222222222221</v>
      </c>
    </row>
    <row r="28" spans="2:38" s="193" customFormat="1" ht="18" customHeight="1">
      <c r="B28" s="194" t="s">
        <v>10</v>
      </c>
      <c r="C28" s="195">
        <v>0.21875</v>
      </c>
      <c r="D28" s="195">
        <v>0.2298611111111111</v>
      </c>
      <c r="E28" s="195">
        <v>0.24791666666666667</v>
      </c>
      <c r="F28" s="195">
        <v>0.26250000000000001</v>
      </c>
      <c r="G28" s="195">
        <v>0.27361111111111108</v>
      </c>
      <c r="H28" s="195">
        <v>0.28819444444444448</v>
      </c>
      <c r="I28" s="195">
        <v>0.31736111111111115</v>
      </c>
      <c r="J28" s="195">
        <v>0.34652777777777777</v>
      </c>
      <c r="K28" s="195">
        <v>0.37777777777777777</v>
      </c>
      <c r="L28" s="195">
        <v>0.4069444444444445</v>
      </c>
      <c r="M28" s="195">
        <v>0.43611111111111112</v>
      </c>
      <c r="N28" s="195">
        <v>0.46527777777777773</v>
      </c>
      <c r="O28" s="195">
        <v>0.49444444444444446</v>
      </c>
      <c r="P28" s="195">
        <v>0.52361111111111114</v>
      </c>
      <c r="Q28" s="195">
        <v>0.55277777777777781</v>
      </c>
      <c r="R28" s="195">
        <v>0.58194444444444449</v>
      </c>
      <c r="S28" s="195">
        <v>0.61111111111111105</v>
      </c>
      <c r="T28" s="195">
        <v>0.64027777777777783</v>
      </c>
      <c r="U28" s="195">
        <v>0.6694444444444444</v>
      </c>
      <c r="V28" s="195">
        <v>0.69861111111111107</v>
      </c>
      <c r="W28" s="195">
        <v>0.72291666666666665</v>
      </c>
      <c r="X28" s="195">
        <v>0.72777777777777797</v>
      </c>
      <c r="Y28" s="195">
        <v>0.74236111111111114</v>
      </c>
      <c r="Z28" s="195">
        <v>0.76319444444444451</v>
      </c>
      <c r="AA28" s="195">
        <v>0.77361111111111114</v>
      </c>
      <c r="AB28" s="195">
        <v>0.79166666666666663</v>
      </c>
      <c r="AC28" s="195">
        <v>0.80694444444444446</v>
      </c>
      <c r="AD28" s="195">
        <v>0.8208333333333333</v>
      </c>
      <c r="AE28" s="195">
        <v>0.85</v>
      </c>
      <c r="AF28" s="195">
        <v>0.87916666666666676</v>
      </c>
    </row>
    <row r="29" spans="2:38" s="193" customFormat="1" ht="18" customHeight="1">
      <c r="B29" s="194" t="s">
        <v>35</v>
      </c>
      <c r="C29" s="195">
        <v>0.21944444444444444</v>
      </c>
      <c r="D29" s="195">
        <v>0.23055555555555554</v>
      </c>
      <c r="E29" s="195">
        <v>0.24861111111111112</v>
      </c>
      <c r="F29" s="195">
        <v>0.26319444444444445</v>
      </c>
      <c r="G29" s="195">
        <v>0.27430555555555552</v>
      </c>
      <c r="H29" s="195">
        <v>0.28888888888888892</v>
      </c>
      <c r="I29" s="195">
        <v>0.31805555555555559</v>
      </c>
      <c r="J29" s="195">
        <v>0.34722222222222221</v>
      </c>
      <c r="K29" s="195">
        <v>0.37847222222222221</v>
      </c>
      <c r="L29" s="195">
        <v>0.40763888888888894</v>
      </c>
      <c r="M29" s="195">
        <v>0.43680555555555556</v>
      </c>
      <c r="N29" s="195">
        <v>0.46597222222222218</v>
      </c>
      <c r="O29" s="195">
        <v>0.49513888888888891</v>
      </c>
      <c r="P29" s="195">
        <v>0.52430555555555558</v>
      </c>
      <c r="Q29" s="195">
        <v>0.55347222222222225</v>
      </c>
      <c r="R29" s="195">
        <v>0.58263888888888893</v>
      </c>
      <c r="S29" s="195">
        <v>0.61180555555555549</v>
      </c>
      <c r="T29" s="195">
        <v>0.64097222222222228</v>
      </c>
      <c r="U29" s="195">
        <v>0.67013888888888884</v>
      </c>
      <c r="V29" s="195">
        <v>0.69930555555555551</v>
      </c>
      <c r="W29" s="195">
        <v>0.72361111111111109</v>
      </c>
      <c r="X29" s="195">
        <v>0.72847222222222241</v>
      </c>
      <c r="Y29" s="195">
        <v>0.74305555555555558</v>
      </c>
      <c r="Z29" s="195">
        <v>0.76388888888888895</v>
      </c>
      <c r="AA29" s="195">
        <v>0.77430555555555558</v>
      </c>
      <c r="AB29" s="195">
        <v>0.79236111111111107</v>
      </c>
      <c r="AC29" s="195">
        <v>0.80763888888888891</v>
      </c>
      <c r="AD29" s="195">
        <v>0.82152777777777775</v>
      </c>
      <c r="AE29" s="195">
        <v>0.85069444444444442</v>
      </c>
      <c r="AF29" s="195">
        <v>0.8798611111111112</v>
      </c>
    </row>
    <row r="30" spans="2:38" s="193" customFormat="1" ht="18" customHeight="1">
      <c r="B30" s="194" t="s">
        <v>6</v>
      </c>
      <c r="C30" s="195">
        <v>0.22013888888888888</v>
      </c>
      <c r="D30" s="195">
        <v>0.23124999999999998</v>
      </c>
      <c r="E30" s="195">
        <v>0.24930555555555556</v>
      </c>
      <c r="F30" s="195">
        <v>0.2638888888888889</v>
      </c>
      <c r="G30" s="195">
        <v>0.27499999999999997</v>
      </c>
      <c r="H30" s="195">
        <v>0.28958333333333336</v>
      </c>
      <c r="I30" s="195">
        <v>0.31875000000000003</v>
      </c>
      <c r="J30" s="195">
        <v>0.34791666666666665</v>
      </c>
      <c r="K30" s="195">
        <v>0.37916666666666665</v>
      </c>
      <c r="L30" s="195">
        <v>0.40833333333333338</v>
      </c>
      <c r="M30" s="195">
        <v>0.4375</v>
      </c>
      <c r="N30" s="195">
        <v>0.46666666666666662</v>
      </c>
      <c r="O30" s="195">
        <v>0.49583333333333335</v>
      </c>
      <c r="P30" s="195">
        <v>0.52500000000000002</v>
      </c>
      <c r="Q30" s="195">
        <v>0.5541666666666667</v>
      </c>
      <c r="R30" s="195">
        <v>0.58333333333333337</v>
      </c>
      <c r="S30" s="195">
        <v>0.61249999999999993</v>
      </c>
      <c r="T30" s="195">
        <v>0.64166666666666672</v>
      </c>
      <c r="U30" s="195">
        <v>0.67083333333333339</v>
      </c>
      <c r="V30" s="195">
        <v>0.70000000000000007</v>
      </c>
      <c r="W30" s="195">
        <v>0.72430555555555565</v>
      </c>
      <c r="X30" s="195">
        <v>0.72916666666666685</v>
      </c>
      <c r="Y30" s="195">
        <v>0.74375000000000002</v>
      </c>
      <c r="Z30" s="195">
        <v>0.76458333333333339</v>
      </c>
      <c r="AA30" s="195">
        <v>0.77500000000000002</v>
      </c>
      <c r="AB30" s="195">
        <v>0.79305555555555562</v>
      </c>
      <c r="AC30" s="195">
        <v>0.80833333333333324</v>
      </c>
      <c r="AD30" s="195">
        <v>0.8222222222222223</v>
      </c>
      <c r="AE30" s="195">
        <v>0.85138888888888886</v>
      </c>
      <c r="AF30" s="195">
        <v>0.88055555555555554</v>
      </c>
    </row>
    <row r="31" spans="2:38" s="193" customFormat="1" ht="18" customHeight="1">
      <c r="B31" s="194" t="s">
        <v>7</v>
      </c>
      <c r="C31" s="195">
        <v>0.22152777777777777</v>
      </c>
      <c r="D31" s="195">
        <v>0.23263888888888887</v>
      </c>
      <c r="E31" s="195">
        <v>0.25069444444444444</v>
      </c>
      <c r="F31" s="195">
        <v>0.26527777777777778</v>
      </c>
      <c r="G31" s="195">
        <v>0.27638888888888885</v>
      </c>
      <c r="H31" s="195">
        <v>0.29097222222222224</v>
      </c>
      <c r="I31" s="195">
        <v>0.32013888888888892</v>
      </c>
      <c r="J31" s="195">
        <v>0.34930555555555554</v>
      </c>
      <c r="K31" s="195">
        <v>0.38055555555555554</v>
      </c>
      <c r="L31" s="195">
        <v>0.40972222222222227</v>
      </c>
      <c r="M31" s="195">
        <v>0.43888888888888888</v>
      </c>
      <c r="N31" s="195">
        <v>0.4680555555555555</v>
      </c>
      <c r="O31" s="195">
        <v>0.49722222222222223</v>
      </c>
      <c r="P31" s="195">
        <v>0.52638888888888891</v>
      </c>
      <c r="Q31" s="195">
        <v>0.55555555555555558</v>
      </c>
      <c r="R31" s="195">
        <v>0.58472222222222225</v>
      </c>
      <c r="S31" s="195">
        <v>0.61388888888888882</v>
      </c>
      <c r="T31" s="195">
        <v>0.6430555555555556</v>
      </c>
      <c r="U31" s="195">
        <v>0.67222222222222217</v>
      </c>
      <c r="V31" s="195">
        <v>0.70138888888888884</v>
      </c>
      <c r="W31" s="195">
        <v>0.72569444444444442</v>
      </c>
      <c r="X31" s="195">
        <v>0.73055555555555574</v>
      </c>
      <c r="Y31" s="195">
        <v>0.74513888888888891</v>
      </c>
      <c r="Z31" s="195">
        <v>0.76597222222222228</v>
      </c>
      <c r="AA31" s="195">
        <v>0.77638888888888891</v>
      </c>
      <c r="AB31" s="195">
        <v>0.7944444444444444</v>
      </c>
      <c r="AC31" s="195">
        <v>0.80972222222222223</v>
      </c>
      <c r="AD31" s="195">
        <v>0.82361111111111107</v>
      </c>
      <c r="AE31" s="195">
        <v>0.85277777777777775</v>
      </c>
      <c r="AF31" s="195">
        <v>0.88194444444444453</v>
      </c>
    </row>
    <row r="32" spans="2:38" s="193" customFormat="1" ht="18" customHeight="1">
      <c r="B32" s="194" t="s">
        <v>9</v>
      </c>
      <c r="C32" s="195">
        <v>0.22222222222222221</v>
      </c>
      <c r="D32" s="195">
        <v>0.23333333333333331</v>
      </c>
      <c r="E32" s="195">
        <v>0.25138888888888888</v>
      </c>
      <c r="F32" s="195">
        <v>0.26597222222222222</v>
      </c>
      <c r="G32" s="195">
        <v>0.27708333333333335</v>
      </c>
      <c r="H32" s="195">
        <v>0.29166666666666669</v>
      </c>
      <c r="I32" s="195">
        <v>0.32083333333333336</v>
      </c>
      <c r="J32" s="195">
        <v>0.35000000000000003</v>
      </c>
      <c r="K32" s="195">
        <v>0.38125000000000003</v>
      </c>
      <c r="L32" s="195">
        <v>0.41041666666666665</v>
      </c>
      <c r="M32" s="195">
        <v>0.43958333333333338</v>
      </c>
      <c r="N32" s="195">
        <v>0.46875</v>
      </c>
      <c r="O32" s="195">
        <v>0.49791666666666662</v>
      </c>
      <c r="P32" s="195">
        <v>0.52708333333333335</v>
      </c>
      <c r="Q32" s="195">
        <v>0.55625000000000002</v>
      </c>
      <c r="R32" s="195">
        <v>0.5854166666666667</v>
      </c>
      <c r="S32" s="195">
        <v>0.61458333333333337</v>
      </c>
      <c r="T32" s="195">
        <v>0.64374999999999993</v>
      </c>
      <c r="U32" s="195">
        <v>0.67291666666666661</v>
      </c>
      <c r="V32" s="195">
        <v>0.70208333333333339</v>
      </c>
      <c r="W32" s="195">
        <v>0.72638888888888897</v>
      </c>
      <c r="X32" s="195">
        <v>0.73125000000000029</v>
      </c>
      <c r="Y32" s="195">
        <v>0.74583333333333335</v>
      </c>
      <c r="Z32" s="195">
        <v>0.76666666666666672</v>
      </c>
      <c r="AA32" s="195">
        <v>0.77708333333333324</v>
      </c>
      <c r="AB32" s="195">
        <v>0.79513888888888884</v>
      </c>
      <c r="AC32" s="195">
        <v>0.81041666666666667</v>
      </c>
      <c r="AD32" s="195">
        <v>0.82430555555555562</v>
      </c>
      <c r="AE32" s="195">
        <v>0.8534722222222223</v>
      </c>
      <c r="AF32" s="195">
        <v>0.88263888888888886</v>
      </c>
    </row>
    <row r="33" spans="2:34" s="193" customFormat="1" ht="18" customHeight="1">
      <c r="B33" s="194" t="s">
        <v>5</v>
      </c>
      <c r="C33" s="195">
        <v>0.22361111111111109</v>
      </c>
      <c r="D33" s="195">
        <v>0.23472222222222219</v>
      </c>
      <c r="E33" s="195">
        <v>0.25277777777777777</v>
      </c>
      <c r="F33" s="195">
        <v>0.2673611111111111</v>
      </c>
      <c r="G33" s="195">
        <v>0.27847222222222223</v>
      </c>
      <c r="H33" s="195">
        <v>0.29305555555555557</v>
      </c>
      <c r="I33" s="195">
        <v>0.32222222222222224</v>
      </c>
      <c r="J33" s="195">
        <v>0.35138888888888892</v>
      </c>
      <c r="K33" s="195">
        <v>0.38263888888888892</v>
      </c>
      <c r="L33" s="195">
        <v>0.41180555555555554</v>
      </c>
      <c r="M33" s="195">
        <v>0.44097222222222227</v>
      </c>
      <c r="N33" s="195">
        <v>0.47013888888888888</v>
      </c>
      <c r="O33" s="195">
        <v>0.4993055555555555</v>
      </c>
      <c r="P33" s="195">
        <v>0.52847222222222223</v>
      </c>
      <c r="Q33" s="195">
        <v>0.55763888888888891</v>
      </c>
      <c r="R33" s="195">
        <v>0.58680555555555558</v>
      </c>
      <c r="S33" s="195">
        <v>0.61597222222222225</v>
      </c>
      <c r="T33" s="195">
        <v>0.64513888888888882</v>
      </c>
      <c r="U33" s="195">
        <v>0.6743055555555556</v>
      </c>
      <c r="V33" s="195">
        <v>0.70347222222222217</v>
      </c>
      <c r="W33" s="195">
        <v>0.72777777777777775</v>
      </c>
      <c r="X33" s="195">
        <v>0.73263888888888884</v>
      </c>
      <c r="Y33" s="195">
        <v>0.74722222222222223</v>
      </c>
      <c r="Z33" s="195">
        <v>0.7680555555555556</v>
      </c>
      <c r="AA33" s="195">
        <v>0.77847222222222223</v>
      </c>
      <c r="AB33" s="195">
        <v>0.79652777777777783</v>
      </c>
      <c r="AC33" s="195">
        <v>0.81180555555555556</v>
      </c>
      <c r="AD33" s="195">
        <v>0.8256944444444444</v>
      </c>
      <c r="AE33" s="195">
        <v>0.85486111111111107</v>
      </c>
      <c r="AF33" s="195">
        <v>0.88402777777777775</v>
      </c>
    </row>
    <row r="34" spans="2:34" ht="18" customHeight="1">
      <c r="AF34"/>
      <c r="AG34"/>
      <c r="AH34"/>
    </row>
  </sheetData>
  <phoneticPr fontId="36" type="noConversion"/>
  <pageMargins left="0.7" right="0.7" top="0.75" bottom="0.75" header="0.3" footer="0.3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A1:BE39"/>
  <sheetViews>
    <sheetView showGridLines="0" topLeftCell="S1" workbookViewId="0">
      <pane ySplit="1" topLeftCell="A2" activePane="bottomLeft" state="frozen"/>
      <selection activeCell="Y1" sqref="Y1"/>
      <selection pane="bottomLeft" activeCell="AR3" activeCellId="1" sqref="N2:N39 AR3:AR38"/>
    </sheetView>
  </sheetViews>
  <sheetFormatPr defaultRowHeight="14.4"/>
  <sheetData>
    <row r="1" spans="1:57" s="68" customFormat="1" ht="43.2">
      <c r="A1" s="64" t="s">
        <v>84</v>
      </c>
      <c r="B1" s="69" t="s">
        <v>0</v>
      </c>
      <c r="C1" s="69" t="s">
        <v>15</v>
      </c>
      <c r="D1" s="69" t="s">
        <v>67</v>
      </c>
      <c r="E1" s="70" t="s">
        <v>68</v>
      </c>
      <c r="F1" s="64" t="s">
        <v>25</v>
      </c>
      <c r="G1" s="64" t="s">
        <v>26</v>
      </c>
      <c r="H1" s="70" t="s">
        <v>16</v>
      </c>
      <c r="I1" s="70" t="s">
        <v>17</v>
      </c>
      <c r="J1" s="69" t="s">
        <v>18</v>
      </c>
      <c r="K1" s="64" t="s">
        <v>57</v>
      </c>
      <c r="L1" s="66" t="s">
        <v>33</v>
      </c>
      <c r="M1" s="64" t="s">
        <v>2</v>
      </c>
      <c r="N1" s="65" t="s">
        <v>5</v>
      </c>
      <c r="O1" s="64" t="s">
        <v>9</v>
      </c>
      <c r="P1" s="64" t="s">
        <v>32</v>
      </c>
      <c r="Q1" s="64" t="s">
        <v>7</v>
      </c>
      <c r="R1" s="64" t="s">
        <v>6</v>
      </c>
      <c r="S1" s="64" t="s">
        <v>35</v>
      </c>
      <c r="T1" s="64" t="s">
        <v>10</v>
      </c>
      <c r="U1" s="64" t="s">
        <v>11</v>
      </c>
      <c r="V1" s="64" t="s">
        <v>21</v>
      </c>
      <c r="W1" s="64" t="s">
        <v>20</v>
      </c>
      <c r="X1" s="64" t="s">
        <v>8</v>
      </c>
      <c r="Y1" s="64" t="s">
        <v>4</v>
      </c>
      <c r="Z1" s="64" t="s">
        <v>1</v>
      </c>
      <c r="AA1" s="64" t="s">
        <v>22</v>
      </c>
      <c r="AB1" s="64" t="s">
        <v>2</v>
      </c>
      <c r="AC1" s="66" t="s">
        <v>34</v>
      </c>
      <c r="AD1" s="67"/>
      <c r="AE1" s="67"/>
      <c r="AF1" s="69" t="s">
        <v>0</v>
      </c>
      <c r="AG1" s="69" t="s">
        <v>15</v>
      </c>
      <c r="AH1" s="69" t="s">
        <v>67</v>
      </c>
      <c r="AI1" s="70" t="s">
        <v>68</v>
      </c>
      <c r="AJ1" s="64" t="s">
        <v>25</v>
      </c>
      <c r="AK1" s="64" t="s">
        <v>26</v>
      </c>
      <c r="AL1" s="70" t="s">
        <v>16</v>
      </c>
      <c r="AM1" s="70" t="s">
        <v>17</v>
      </c>
      <c r="AN1" s="69" t="s">
        <v>18</v>
      </c>
      <c r="AO1" s="64" t="s">
        <v>57</v>
      </c>
      <c r="AP1" s="66" t="s">
        <v>33</v>
      </c>
      <c r="AQ1" s="64" t="s">
        <v>2</v>
      </c>
      <c r="AR1" s="65" t="s">
        <v>3</v>
      </c>
      <c r="AS1" s="64" t="s">
        <v>1</v>
      </c>
      <c r="AT1" s="64" t="s">
        <v>19</v>
      </c>
      <c r="AU1" s="64" t="s">
        <v>8</v>
      </c>
      <c r="AV1" s="64" t="s">
        <v>20</v>
      </c>
      <c r="AW1" s="64" t="s">
        <v>21</v>
      </c>
      <c r="AX1" s="64" t="s">
        <v>11</v>
      </c>
      <c r="AY1" s="64" t="s">
        <v>10</v>
      </c>
      <c r="AZ1" s="64" t="s">
        <v>35</v>
      </c>
      <c r="BA1" s="64" t="s">
        <v>6</v>
      </c>
      <c r="BB1" s="64" t="s">
        <v>7</v>
      </c>
      <c r="BC1" s="64" t="s">
        <v>9</v>
      </c>
      <c r="BD1" s="64" t="s">
        <v>5</v>
      </c>
      <c r="BE1" s="64" t="s">
        <v>2</v>
      </c>
    </row>
    <row r="2" spans="1:57">
      <c r="A2" s="22">
        <f>MAX(K2,AO2)</f>
        <v>720</v>
      </c>
      <c r="B2" s="7" t="s">
        <v>12</v>
      </c>
      <c r="C2" s="7" t="s">
        <v>24</v>
      </c>
      <c r="D2" s="7" t="s">
        <v>72</v>
      </c>
      <c r="E2" s="7" t="s">
        <v>65</v>
      </c>
      <c r="F2" s="17">
        <v>10.199999999999999</v>
      </c>
      <c r="G2" s="17">
        <v>0</v>
      </c>
      <c r="H2" s="26">
        <v>10.199999999999999</v>
      </c>
      <c r="I2" s="26">
        <v>8.36</v>
      </c>
      <c r="J2" s="71" t="s">
        <v>23</v>
      </c>
      <c r="K2" s="22">
        <v>720</v>
      </c>
      <c r="L2" s="28"/>
      <c r="M2" s="23">
        <v>0.16250000000000001</v>
      </c>
      <c r="N2" s="31">
        <v>0.18333333333333335</v>
      </c>
      <c r="O2" s="28">
        <v>0.18402777777777779</v>
      </c>
      <c r="P2" s="28">
        <v>0.18472222222222223</v>
      </c>
      <c r="Q2" s="28">
        <v>0.18541666666666667</v>
      </c>
      <c r="R2" s="28">
        <v>0.18680555555555556</v>
      </c>
      <c r="S2" s="28">
        <v>0.1875</v>
      </c>
      <c r="T2" s="28">
        <v>0.18819444444444444</v>
      </c>
      <c r="U2" s="28">
        <v>0.18958333333333333</v>
      </c>
      <c r="V2" s="28">
        <v>0.19097222222222221</v>
      </c>
      <c r="W2" s="28">
        <v>0.19236111111111112</v>
      </c>
      <c r="X2" s="28">
        <v>0.19305555555555554</v>
      </c>
      <c r="Y2" s="28">
        <v>0.19444444444444445</v>
      </c>
      <c r="Z2" s="28">
        <v>0.19583333333333333</v>
      </c>
      <c r="AA2" s="28">
        <v>0.1958333333333333</v>
      </c>
      <c r="AB2" s="28"/>
      <c r="AC2" s="71" t="s">
        <v>23</v>
      </c>
      <c r="AD2" s="2"/>
      <c r="AE2" s="4"/>
      <c r="AF2" s="5"/>
      <c r="AG2" s="5"/>
      <c r="AH2" s="5" t="s">
        <v>83</v>
      </c>
      <c r="AI2" s="5" t="s">
        <v>83</v>
      </c>
      <c r="AJ2" s="17"/>
      <c r="AK2" s="17"/>
      <c r="AL2" s="36"/>
      <c r="AM2" s="36"/>
      <c r="AN2" s="5"/>
      <c r="AO2" s="22"/>
      <c r="AP2" s="22"/>
      <c r="AQ2" s="22"/>
      <c r="AR2" s="30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</row>
    <row r="3" spans="1:57">
      <c r="A3" s="22">
        <f t="shared" ref="A3:A39" si="0">MAX(K3,AO3)</f>
        <v>724</v>
      </c>
      <c r="B3" s="7" t="s">
        <v>12</v>
      </c>
      <c r="C3" s="7" t="s">
        <v>24</v>
      </c>
      <c r="D3" s="7" t="s">
        <v>72</v>
      </c>
      <c r="E3" s="7" t="s">
        <v>65</v>
      </c>
      <c r="F3" s="17">
        <v>10.199999999999999</v>
      </c>
      <c r="G3" s="17">
        <v>0</v>
      </c>
      <c r="H3" s="26">
        <v>10.199999999999999</v>
      </c>
      <c r="I3" s="26">
        <v>8.36</v>
      </c>
      <c r="J3" s="71" t="s">
        <v>23</v>
      </c>
      <c r="K3" s="22">
        <v>721</v>
      </c>
      <c r="L3" s="28"/>
      <c r="M3" s="23">
        <v>0.17569444444444446</v>
      </c>
      <c r="N3" s="31">
        <v>0.1965277777777778</v>
      </c>
      <c r="O3" s="28">
        <v>0.19722222222222224</v>
      </c>
      <c r="P3" s="28">
        <v>0.19791666666666669</v>
      </c>
      <c r="Q3" s="28">
        <v>0.1986111111111111</v>
      </c>
      <c r="R3" s="28">
        <v>0.19999999999999998</v>
      </c>
      <c r="S3" s="28">
        <v>0.20069444444444443</v>
      </c>
      <c r="T3" s="28">
        <v>0.20138888888888887</v>
      </c>
      <c r="U3" s="28">
        <v>0.20277777777777781</v>
      </c>
      <c r="V3" s="28">
        <v>0.20416666666666669</v>
      </c>
      <c r="W3" s="28">
        <v>0.20555555555555557</v>
      </c>
      <c r="X3" s="28">
        <v>0.20625000000000002</v>
      </c>
      <c r="Y3" s="28">
        <v>0.2076388888888889</v>
      </c>
      <c r="Z3" s="28">
        <v>0.20902777777777778</v>
      </c>
      <c r="AA3" s="28">
        <v>0.20902777777777776</v>
      </c>
      <c r="AB3" s="28"/>
      <c r="AC3" s="71" t="s">
        <v>23</v>
      </c>
      <c r="AD3" s="2"/>
      <c r="AE3" s="4"/>
      <c r="AF3" s="7" t="s">
        <v>12</v>
      </c>
      <c r="AG3" s="7" t="s">
        <v>24</v>
      </c>
      <c r="AH3" s="7" t="s">
        <v>75</v>
      </c>
      <c r="AI3" s="7" t="s">
        <v>65</v>
      </c>
      <c r="AJ3" s="17">
        <v>2.29</v>
      </c>
      <c r="AK3" s="17">
        <v>0</v>
      </c>
      <c r="AL3" s="37">
        <v>2.29</v>
      </c>
      <c r="AM3" s="37">
        <v>8.02</v>
      </c>
      <c r="AN3" s="71" t="s">
        <v>23</v>
      </c>
      <c r="AO3" s="39">
        <v>724</v>
      </c>
      <c r="AP3" s="22"/>
      <c r="AQ3" s="23">
        <v>0.20416666666666669</v>
      </c>
      <c r="AR3" s="31">
        <v>0.21111111111111111</v>
      </c>
      <c r="AS3" s="28">
        <v>0.21180555555555555</v>
      </c>
      <c r="AT3" s="28">
        <v>0.21319444444444444</v>
      </c>
      <c r="AU3" s="28">
        <v>0.21458333333333335</v>
      </c>
      <c r="AV3" s="28">
        <v>0.21527777777777779</v>
      </c>
      <c r="AW3" s="28">
        <v>0.21666666666666667</v>
      </c>
      <c r="AX3" s="28">
        <v>0.21805555555555556</v>
      </c>
      <c r="AY3" s="28">
        <v>0.21875</v>
      </c>
      <c r="AZ3" s="28">
        <v>0.21944444444444444</v>
      </c>
      <c r="BA3" s="28">
        <v>0.22013888888888888</v>
      </c>
      <c r="BB3" s="28">
        <v>0.22152777777777777</v>
      </c>
      <c r="BC3" s="28">
        <v>0.22222222222222221</v>
      </c>
      <c r="BD3" s="28">
        <v>0.22361111111111109</v>
      </c>
      <c r="BE3" s="28"/>
    </row>
    <row r="4" spans="1:57" hidden="1">
      <c r="A4" s="22">
        <f t="shared" si="0"/>
        <v>571</v>
      </c>
      <c r="B4" s="5" t="s">
        <v>12</v>
      </c>
      <c r="C4" s="5" t="s">
        <v>14</v>
      </c>
      <c r="D4" s="5" t="s">
        <v>72</v>
      </c>
      <c r="E4" s="5" t="s">
        <v>65</v>
      </c>
      <c r="F4" s="17">
        <v>10.199999999999999</v>
      </c>
      <c r="G4" s="17">
        <v>0</v>
      </c>
      <c r="H4" s="18">
        <v>10.199999999999999</v>
      </c>
      <c r="I4" s="18">
        <v>8.36</v>
      </c>
      <c r="J4" s="40">
        <v>234</v>
      </c>
      <c r="K4" s="22">
        <v>571</v>
      </c>
      <c r="L4" s="28"/>
      <c r="M4" s="23">
        <v>0.18611111111111112</v>
      </c>
      <c r="N4" s="31">
        <v>0.20694444444444446</v>
      </c>
      <c r="O4" s="28">
        <v>0.2076388888888889</v>
      </c>
      <c r="P4" s="28">
        <v>0.20833333333333334</v>
      </c>
      <c r="Q4" s="28">
        <v>0.20902777777777778</v>
      </c>
      <c r="R4" s="28">
        <v>0.20972222222222223</v>
      </c>
      <c r="S4" s="28">
        <v>0.21041666666666667</v>
      </c>
      <c r="T4" s="28">
        <v>0.21111111111111111</v>
      </c>
      <c r="U4" s="28">
        <v>0.21249999999999999</v>
      </c>
      <c r="V4" s="28">
        <v>0.21388888888888891</v>
      </c>
      <c r="W4" s="28">
        <v>0.21527777777777779</v>
      </c>
      <c r="X4" s="28">
        <v>0.21597222222222223</v>
      </c>
      <c r="Y4" s="28">
        <v>0.21736111111111112</v>
      </c>
      <c r="Z4" s="28">
        <v>0.21875</v>
      </c>
      <c r="AA4" s="28">
        <v>0.21944444444444444</v>
      </c>
      <c r="AB4" s="28"/>
      <c r="AC4" s="28"/>
      <c r="AD4" s="2"/>
      <c r="AE4" s="4"/>
      <c r="AF4" s="5" t="s">
        <v>12</v>
      </c>
      <c r="AG4" s="5" t="s">
        <v>14</v>
      </c>
      <c r="AH4" s="5" t="s">
        <v>75</v>
      </c>
      <c r="AI4" s="5" t="s">
        <v>65</v>
      </c>
      <c r="AJ4" s="17">
        <v>0</v>
      </c>
      <c r="AK4" s="17">
        <v>0</v>
      </c>
      <c r="AL4" s="36">
        <v>0</v>
      </c>
      <c r="AM4" s="36">
        <v>8.02</v>
      </c>
      <c r="AN4" s="5">
        <v>234</v>
      </c>
      <c r="AO4" s="22">
        <v>571</v>
      </c>
      <c r="AP4" s="22"/>
      <c r="AQ4" s="28"/>
      <c r="AR4" s="31">
        <v>0.22222222222222221</v>
      </c>
      <c r="AS4" s="28">
        <v>0.22291666666666665</v>
      </c>
      <c r="AT4" s="28">
        <v>0.22430555555555556</v>
      </c>
      <c r="AU4" s="28">
        <v>0.22569444444444445</v>
      </c>
      <c r="AV4" s="28">
        <v>0.22638888888888889</v>
      </c>
      <c r="AW4" s="28">
        <v>0.22777777777777777</v>
      </c>
      <c r="AX4" s="28">
        <v>0.22916666666666666</v>
      </c>
      <c r="AY4" s="28">
        <v>0.2298611111111111</v>
      </c>
      <c r="AZ4" s="28">
        <v>0.23055555555555554</v>
      </c>
      <c r="BA4" s="28">
        <v>0.23124999999999998</v>
      </c>
      <c r="BB4" s="28">
        <v>0.23263888888888887</v>
      </c>
      <c r="BC4" s="28">
        <v>0.23333333333333331</v>
      </c>
      <c r="BD4" s="28">
        <v>0.23472222222222219</v>
      </c>
      <c r="BE4" s="28"/>
    </row>
    <row r="5" spans="1:57">
      <c r="A5" s="22">
        <f t="shared" si="0"/>
        <v>727</v>
      </c>
      <c r="B5" s="7" t="s">
        <v>12</v>
      </c>
      <c r="C5" s="7" t="s">
        <v>24</v>
      </c>
      <c r="D5" s="7" t="s">
        <v>72</v>
      </c>
      <c r="E5" s="7" t="s">
        <v>65</v>
      </c>
      <c r="F5" s="17">
        <v>10.199999999999999</v>
      </c>
      <c r="G5" s="17">
        <v>0</v>
      </c>
      <c r="H5" s="26">
        <v>10.199999999999999</v>
      </c>
      <c r="I5" s="26">
        <v>8.36</v>
      </c>
      <c r="J5" s="71" t="s">
        <v>23</v>
      </c>
      <c r="K5" s="22">
        <v>723</v>
      </c>
      <c r="L5" s="28"/>
      <c r="M5" s="23">
        <v>0.19583333333333333</v>
      </c>
      <c r="N5" s="31">
        <v>0.21666666666666667</v>
      </c>
      <c r="O5" s="28">
        <v>0.21736111111111112</v>
      </c>
      <c r="P5" s="28">
        <v>0.21805555555555556</v>
      </c>
      <c r="Q5" s="28">
        <v>0.21875</v>
      </c>
      <c r="R5" s="28">
        <v>0.21944444444444444</v>
      </c>
      <c r="S5" s="28">
        <v>0.22013888888888888</v>
      </c>
      <c r="T5" s="28">
        <v>0.22083333333333333</v>
      </c>
      <c r="U5" s="28">
        <v>0.22222222222222221</v>
      </c>
      <c r="V5" s="28">
        <v>0.22361111111111109</v>
      </c>
      <c r="W5" s="28">
        <v>0.22500000000000001</v>
      </c>
      <c r="X5" s="28">
        <v>0.22569444444444445</v>
      </c>
      <c r="Y5" s="28">
        <v>0.22708333333333333</v>
      </c>
      <c r="Z5" s="28">
        <v>0.22847222222222222</v>
      </c>
      <c r="AA5" s="28">
        <v>0.22916666666666666</v>
      </c>
      <c r="AB5" s="28"/>
      <c r="AC5" s="71" t="s">
        <v>23</v>
      </c>
      <c r="AD5" s="2"/>
      <c r="AE5" s="4"/>
      <c r="AF5" s="7" t="s">
        <v>12</v>
      </c>
      <c r="AG5" s="7" t="s">
        <v>24</v>
      </c>
      <c r="AH5" s="7" t="s">
        <v>75</v>
      </c>
      <c r="AI5" s="7" t="s">
        <v>65</v>
      </c>
      <c r="AJ5" s="17">
        <v>2.29</v>
      </c>
      <c r="AK5" s="17">
        <v>0</v>
      </c>
      <c r="AL5" s="37">
        <v>2.29</v>
      </c>
      <c r="AM5" s="37">
        <v>8.02</v>
      </c>
      <c r="AN5" s="71" t="s">
        <v>23</v>
      </c>
      <c r="AO5" s="22">
        <v>727</v>
      </c>
      <c r="AP5" s="22"/>
      <c r="AQ5" s="23">
        <v>0.23333333333333331</v>
      </c>
      <c r="AR5" s="31">
        <v>0.24027777777777778</v>
      </c>
      <c r="AS5" s="28">
        <v>0.24097222222222223</v>
      </c>
      <c r="AT5" s="28">
        <v>0.24236111111111111</v>
      </c>
      <c r="AU5" s="28">
        <v>0.24374999999999999</v>
      </c>
      <c r="AV5" s="28">
        <v>0.24444444444444446</v>
      </c>
      <c r="AW5" s="28">
        <v>0.24583333333333335</v>
      </c>
      <c r="AX5" s="28">
        <v>0.24722222222222223</v>
      </c>
      <c r="AY5" s="28">
        <v>0.24791666666666667</v>
      </c>
      <c r="AZ5" s="28">
        <v>0.24861111111111112</v>
      </c>
      <c r="BA5" s="28">
        <v>0.24930555555555556</v>
      </c>
      <c r="BB5" s="28">
        <v>0.25069444444444444</v>
      </c>
      <c r="BC5" s="28">
        <v>0.25138888888888888</v>
      </c>
      <c r="BD5" s="28">
        <v>0.25277777777777777</v>
      </c>
      <c r="BE5" s="28"/>
    </row>
    <row r="6" spans="1:57">
      <c r="A6" s="22">
        <f t="shared" si="0"/>
        <v>728</v>
      </c>
      <c r="B6" s="7" t="s">
        <v>12</v>
      </c>
      <c r="C6" s="7" t="s">
        <v>24</v>
      </c>
      <c r="D6" s="7" t="s">
        <v>72</v>
      </c>
      <c r="E6" s="7" t="s">
        <v>65</v>
      </c>
      <c r="F6" s="17">
        <v>0</v>
      </c>
      <c r="G6" s="17">
        <v>0</v>
      </c>
      <c r="H6" s="26">
        <v>0</v>
      </c>
      <c r="I6" s="26">
        <v>8.36</v>
      </c>
      <c r="J6" s="71" t="s">
        <v>23</v>
      </c>
      <c r="K6" s="22">
        <v>724</v>
      </c>
      <c r="L6" s="28"/>
      <c r="M6" s="28"/>
      <c r="N6" s="31">
        <v>0.22777777777777777</v>
      </c>
      <c r="O6" s="28">
        <v>0.22847222222222222</v>
      </c>
      <c r="P6" s="28">
        <v>0.22916666666666666</v>
      </c>
      <c r="Q6" s="28">
        <v>0.2298611111111111</v>
      </c>
      <c r="R6" s="28">
        <v>0.23124999999999998</v>
      </c>
      <c r="S6" s="28">
        <v>0.23194444444444443</v>
      </c>
      <c r="T6" s="28">
        <v>0.23263888888888887</v>
      </c>
      <c r="U6" s="28">
        <v>0.23402777777777781</v>
      </c>
      <c r="V6" s="28">
        <v>0.23541666666666669</v>
      </c>
      <c r="W6" s="28">
        <v>0.23680555555555557</v>
      </c>
      <c r="X6" s="28">
        <v>0.23750000000000002</v>
      </c>
      <c r="Y6" s="28">
        <v>0.2388888888888889</v>
      </c>
      <c r="Z6" s="28">
        <v>0.24027777777777778</v>
      </c>
      <c r="AA6" s="28">
        <v>0.24027777777777778</v>
      </c>
      <c r="AB6" s="28"/>
      <c r="AC6" s="71" t="s">
        <v>23</v>
      </c>
      <c r="AD6" s="2"/>
      <c r="AE6" s="4"/>
      <c r="AF6" s="7" t="s">
        <v>12</v>
      </c>
      <c r="AG6" s="7" t="s">
        <v>24</v>
      </c>
      <c r="AH6" s="7" t="s">
        <v>75</v>
      </c>
      <c r="AI6" s="7" t="s">
        <v>65</v>
      </c>
      <c r="AJ6" s="17">
        <v>2.29</v>
      </c>
      <c r="AK6" s="17">
        <v>0</v>
      </c>
      <c r="AL6" s="37">
        <v>2.29</v>
      </c>
      <c r="AM6" s="37">
        <v>8.02</v>
      </c>
      <c r="AN6" s="71" t="s">
        <v>23</v>
      </c>
      <c r="AO6" s="39">
        <v>728</v>
      </c>
      <c r="AP6" s="22"/>
      <c r="AQ6" s="23">
        <v>0.24791666666666667</v>
      </c>
      <c r="AR6" s="31">
        <v>0.25486111111111109</v>
      </c>
      <c r="AS6" s="28">
        <v>0.25555555555555559</v>
      </c>
      <c r="AT6" s="28">
        <v>0.25694444444444448</v>
      </c>
      <c r="AU6" s="28">
        <v>0.25833333333333336</v>
      </c>
      <c r="AV6" s="28">
        <v>0.2590277777777778</v>
      </c>
      <c r="AW6" s="28">
        <v>0.26041666666666669</v>
      </c>
      <c r="AX6" s="28">
        <v>0.26180555555555557</v>
      </c>
      <c r="AY6" s="28">
        <v>0.26250000000000001</v>
      </c>
      <c r="AZ6" s="28">
        <v>0.26319444444444445</v>
      </c>
      <c r="BA6" s="28">
        <v>0.2638888888888889</v>
      </c>
      <c r="BB6" s="28">
        <v>0.26527777777777778</v>
      </c>
      <c r="BC6" s="28">
        <v>0.26597222222222222</v>
      </c>
      <c r="BD6" s="28">
        <v>0.2673611111111111</v>
      </c>
      <c r="BE6" s="28"/>
    </row>
    <row r="7" spans="1:57">
      <c r="A7" s="22">
        <f t="shared" si="0"/>
        <v>851</v>
      </c>
      <c r="B7" s="7" t="s">
        <v>12</v>
      </c>
      <c r="C7" s="7" t="s">
        <v>24</v>
      </c>
      <c r="D7" s="7" t="s">
        <v>72</v>
      </c>
      <c r="E7" s="7" t="s">
        <v>65</v>
      </c>
      <c r="F7" s="17">
        <v>10.199999999999999</v>
      </c>
      <c r="G7" s="17">
        <v>0</v>
      </c>
      <c r="H7" s="26">
        <v>10.199999999999999</v>
      </c>
      <c r="I7" s="26">
        <v>8.36</v>
      </c>
      <c r="J7" s="71" t="s">
        <v>23</v>
      </c>
      <c r="K7" s="22">
        <v>851</v>
      </c>
      <c r="L7" s="28"/>
      <c r="M7" s="23">
        <v>0.20972222222222223</v>
      </c>
      <c r="N7" s="31">
        <v>0.23055555555555554</v>
      </c>
      <c r="O7" s="28">
        <v>0.23124999999999998</v>
      </c>
      <c r="P7" s="28">
        <v>0.23194444444444443</v>
      </c>
      <c r="Q7" s="28">
        <v>0.23263888888888887</v>
      </c>
      <c r="R7" s="73">
        <v>0.23333333333333331</v>
      </c>
      <c r="S7" s="73">
        <v>0.23402777777777775</v>
      </c>
      <c r="T7" s="28">
        <v>0.23472222222222219</v>
      </c>
      <c r="U7" s="28">
        <v>0.23611111111111113</v>
      </c>
      <c r="V7" s="73">
        <v>0.23750000000000002</v>
      </c>
      <c r="W7" s="28">
        <v>0.23819444444444446</v>
      </c>
      <c r="X7" s="28">
        <v>0.23958333333333334</v>
      </c>
      <c r="Y7" s="28">
        <v>0.24097222222222223</v>
      </c>
      <c r="Z7" s="28">
        <v>0.24236111111111111</v>
      </c>
      <c r="AA7" s="28">
        <v>0.24305555555555555</v>
      </c>
      <c r="AB7" s="28"/>
      <c r="AC7" s="71" t="s">
        <v>23</v>
      </c>
      <c r="AD7" s="2"/>
      <c r="AE7" s="4"/>
      <c r="AF7" s="5"/>
      <c r="AG7" s="5"/>
      <c r="AH7" s="5" t="s">
        <v>83</v>
      </c>
      <c r="AI7" s="5" t="s">
        <v>83</v>
      </c>
      <c r="AJ7" s="17"/>
      <c r="AK7" s="17"/>
      <c r="AL7" s="36"/>
      <c r="AM7" s="36"/>
      <c r="AN7" s="5"/>
      <c r="AO7" s="22"/>
      <c r="AP7" s="22"/>
      <c r="AQ7" s="22"/>
      <c r="AR7" s="30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</row>
    <row r="8" spans="1:57" hidden="1">
      <c r="A8" s="22">
        <f t="shared" si="0"/>
        <v>571</v>
      </c>
      <c r="B8" s="5" t="s">
        <v>12</v>
      </c>
      <c r="C8" s="5" t="s">
        <v>14</v>
      </c>
      <c r="D8" s="5" t="s">
        <v>72</v>
      </c>
      <c r="E8" s="5" t="s">
        <v>65</v>
      </c>
      <c r="F8" s="17">
        <v>0</v>
      </c>
      <c r="G8" s="17">
        <v>0</v>
      </c>
      <c r="H8" s="18">
        <v>0</v>
      </c>
      <c r="I8" s="18">
        <v>8.36</v>
      </c>
      <c r="J8" s="40">
        <v>234</v>
      </c>
      <c r="K8" s="22">
        <v>571</v>
      </c>
      <c r="L8" s="28"/>
      <c r="M8" s="28"/>
      <c r="N8" s="31">
        <v>0.2388888888888889</v>
      </c>
      <c r="O8" s="28">
        <v>0.23958333333333334</v>
      </c>
      <c r="P8" s="28">
        <v>0.24027777777777778</v>
      </c>
      <c r="Q8" s="28">
        <v>0.24097222222222223</v>
      </c>
      <c r="R8" s="28">
        <v>0.24166666666666667</v>
      </c>
      <c r="S8" s="28">
        <v>0.24236111111111111</v>
      </c>
      <c r="T8" s="28">
        <v>0.24305555555555555</v>
      </c>
      <c r="U8" s="28">
        <v>0.24444444444444446</v>
      </c>
      <c r="V8" s="28">
        <v>0.24583333333333335</v>
      </c>
      <c r="W8" s="28">
        <v>0.24722222222222223</v>
      </c>
      <c r="X8" s="28">
        <v>0.24791666666666667</v>
      </c>
      <c r="Y8" s="28">
        <v>0.24930555555555556</v>
      </c>
      <c r="Z8" s="28">
        <v>0.25069444444444444</v>
      </c>
      <c r="AA8" s="28">
        <v>0.25138888888888888</v>
      </c>
      <c r="AB8" s="28"/>
      <c r="AC8" s="28"/>
      <c r="AD8" s="2"/>
      <c r="AE8" s="4"/>
      <c r="AF8" s="5" t="s">
        <v>12</v>
      </c>
      <c r="AG8" s="5" t="s">
        <v>14</v>
      </c>
      <c r="AH8" s="5" t="s">
        <v>75</v>
      </c>
      <c r="AI8" s="5" t="s">
        <v>65</v>
      </c>
      <c r="AJ8" s="17">
        <v>0</v>
      </c>
      <c r="AK8" s="17">
        <v>0</v>
      </c>
      <c r="AL8" s="36">
        <v>0</v>
      </c>
      <c r="AM8" s="36">
        <v>8.02</v>
      </c>
      <c r="AN8" s="5">
        <v>234</v>
      </c>
      <c r="AO8" s="22">
        <v>571</v>
      </c>
      <c r="AP8" s="22"/>
      <c r="AQ8" s="28"/>
      <c r="AR8" s="31">
        <v>0.26597222222222222</v>
      </c>
      <c r="AS8" s="28">
        <v>0.26666666666666666</v>
      </c>
      <c r="AT8" s="28">
        <v>0.26805555555555555</v>
      </c>
      <c r="AU8" s="28">
        <v>0.26944444444444443</v>
      </c>
      <c r="AV8" s="28">
        <v>0.27013888888888887</v>
      </c>
      <c r="AW8" s="28">
        <v>0.27152777777777776</v>
      </c>
      <c r="AX8" s="28">
        <v>0.27291666666666664</v>
      </c>
      <c r="AY8" s="28">
        <v>0.27361111111111108</v>
      </c>
      <c r="AZ8" s="28">
        <v>0.27430555555555552</v>
      </c>
      <c r="BA8" s="28">
        <v>0.27499999999999997</v>
      </c>
      <c r="BB8" s="28">
        <v>0.27638888888888885</v>
      </c>
      <c r="BC8" s="28">
        <v>0.27708333333333335</v>
      </c>
      <c r="BD8" s="28">
        <v>0.27847222222222223</v>
      </c>
      <c r="BE8" s="28"/>
    </row>
    <row r="9" spans="1:57">
      <c r="A9" s="22">
        <f t="shared" si="0"/>
        <v>727</v>
      </c>
      <c r="B9" s="7" t="s">
        <v>12</v>
      </c>
      <c r="C9" s="7" t="s">
        <v>24</v>
      </c>
      <c r="D9" s="7" t="s">
        <v>72</v>
      </c>
      <c r="E9" s="7" t="s">
        <v>65</v>
      </c>
      <c r="F9" s="17">
        <v>0</v>
      </c>
      <c r="G9" s="17">
        <v>0</v>
      </c>
      <c r="H9" s="26">
        <v>0</v>
      </c>
      <c r="I9" s="26">
        <v>8.36</v>
      </c>
      <c r="J9" s="71" t="s">
        <v>23</v>
      </c>
      <c r="K9" s="22">
        <v>727</v>
      </c>
      <c r="L9" s="28"/>
      <c r="M9" s="28"/>
      <c r="N9" s="31">
        <v>0.25625000000000003</v>
      </c>
      <c r="O9" s="28">
        <v>0.25694444444444448</v>
      </c>
      <c r="P9" s="28">
        <v>0.25763888888888892</v>
      </c>
      <c r="Q9" s="28">
        <v>0.25833333333333336</v>
      </c>
      <c r="R9" s="28">
        <v>0.25972222222222224</v>
      </c>
      <c r="S9" s="28">
        <v>0.26041666666666669</v>
      </c>
      <c r="T9" s="28">
        <v>0.26111111111111113</v>
      </c>
      <c r="U9" s="28">
        <v>0.26250000000000001</v>
      </c>
      <c r="V9" s="28">
        <v>0.2638888888888889</v>
      </c>
      <c r="W9" s="28">
        <v>0.26527777777777778</v>
      </c>
      <c r="X9" s="28">
        <v>0.26597222222222222</v>
      </c>
      <c r="Y9" s="28">
        <v>0.2673611111111111</v>
      </c>
      <c r="Z9" s="28">
        <v>0.26874999999999999</v>
      </c>
      <c r="AA9" s="28">
        <v>0.26874999999999999</v>
      </c>
      <c r="AB9" s="28"/>
      <c r="AC9" s="71" t="s">
        <v>23</v>
      </c>
      <c r="AD9" s="2"/>
      <c r="AE9" s="4"/>
      <c r="AF9" s="5"/>
      <c r="AG9" s="5"/>
      <c r="AH9" s="5" t="s">
        <v>83</v>
      </c>
      <c r="AI9" s="5" t="s">
        <v>83</v>
      </c>
      <c r="AJ9" s="17"/>
      <c r="AK9" s="17"/>
      <c r="AL9" s="36"/>
      <c r="AM9" s="36"/>
      <c r="AN9" s="5"/>
      <c r="AO9" s="22"/>
      <c r="AP9" s="22"/>
      <c r="AQ9" s="22"/>
      <c r="AR9" s="30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57">
      <c r="A10" s="22">
        <f t="shared" si="0"/>
        <v>856</v>
      </c>
      <c r="B10" s="7" t="s">
        <v>12</v>
      </c>
      <c r="C10" s="7" t="s">
        <v>24</v>
      </c>
      <c r="D10" s="7" t="s">
        <v>72</v>
      </c>
      <c r="E10" s="7" t="s">
        <v>65</v>
      </c>
      <c r="F10" s="17">
        <v>10.199999999999999</v>
      </c>
      <c r="G10" s="17">
        <v>0</v>
      </c>
      <c r="H10" s="26">
        <v>10.199999999999999</v>
      </c>
      <c r="I10" s="26">
        <v>8.36</v>
      </c>
      <c r="J10" s="71" t="s">
        <v>23</v>
      </c>
      <c r="K10" s="22">
        <v>856</v>
      </c>
      <c r="L10" s="28"/>
      <c r="M10" s="29">
        <v>0.25</v>
      </c>
      <c r="N10" s="31">
        <v>0.27083333333333331</v>
      </c>
      <c r="O10" s="28">
        <v>0.27152777777777776</v>
      </c>
      <c r="P10" s="28">
        <v>0.2722222222222222</v>
      </c>
      <c r="Q10" s="28">
        <v>0.27291666666666664</v>
      </c>
      <c r="R10" s="28">
        <v>0.27361111111111108</v>
      </c>
      <c r="S10" s="28">
        <v>0.27430555555555552</v>
      </c>
      <c r="T10" s="28">
        <v>0.27499999999999997</v>
      </c>
      <c r="U10" s="28">
        <v>0.27638888888888885</v>
      </c>
      <c r="V10" s="28">
        <v>0.27777777777777779</v>
      </c>
      <c r="W10" s="28">
        <v>0.27916666666666667</v>
      </c>
      <c r="X10" s="28">
        <v>0.27986111111111112</v>
      </c>
      <c r="Y10" s="28">
        <v>0.28125</v>
      </c>
      <c r="Z10" s="28">
        <v>0.28263888888888888</v>
      </c>
      <c r="AA10" s="28">
        <v>0.28333333333333333</v>
      </c>
      <c r="AB10" s="28"/>
      <c r="AC10" s="71" t="s">
        <v>23</v>
      </c>
      <c r="AD10" s="2"/>
      <c r="AE10" s="4"/>
      <c r="AF10" s="5"/>
      <c r="AG10" s="5"/>
      <c r="AH10" s="5" t="s">
        <v>83</v>
      </c>
      <c r="AI10" s="5" t="s">
        <v>83</v>
      </c>
      <c r="AJ10" s="17"/>
      <c r="AK10" s="17"/>
      <c r="AL10" s="36"/>
      <c r="AM10" s="36"/>
      <c r="AN10" s="5"/>
      <c r="AO10" s="22"/>
      <c r="AP10" s="22"/>
      <c r="AQ10" s="22"/>
      <c r="AR10" s="30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</row>
    <row r="11" spans="1:57">
      <c r="A11" s="22">
        <f t="shared" si="0"/>
        <v>728</v>
      </c>
      <c r="B11" s="7" t="s">
        <v>12</v>
      </c>
      <c r="C11" s="7" t="s">
        <v>24</v>
      </c>
      <c r="D11" s="7" t="s">
        <v>72</v>
      </c>
      <c r="E11" s="7" t="s">
        <v>65</v>
      </c>
      <c r="F11" s="17">
        <v>0</v>
      </c>
      <c r="G11" s="17">
        <v>0</v>
      </c>
      <c r="H11" s="26">
        <v>0</v>
      </c>
      <c r="I11" s="26">
        <v>8.36</v>
      </c>
      <c r="J11" s="71" t="s">
        <v>23</v>
      </c>
      <c r="K11" s="22">
        <v>728</v>
      </c>
      <c r="L11" s="28"/>
      <c r="M11" s="28"/>
      <c r="N11" s="31">
        <v>0.27083333333333331</v>
      </c>
      <c r="O11" s="28">
        <v>0.27152777777777776</v>
      </c>
      <c r="P11" s="28">
        <v>0.2722222222222222</v>
      </c>
      <c r="Q11" s="28">
        <v>0.27291666666666664</v>
      </c>
      <c r="R11" s="28">
        <v>0.27361111111111108</v>
      </c>
      <c r="S11" s="28">
        <v>0.27430555555555552</v>
      </c>
      <c r="T11" s="28">
        <v>0.27499999999999997</v>
      </c>
      <c r="U11" s="28">
        <v>0.27638888888888885</v>
      </c>
      <c r="V11" s="28">
        <v>0.27777777777777779</v>
      </c>
      <c r="W11" s="28">
        <v>0.27916666666666667</v>
      </c>
      <c r="X11" s="28">
        <v>0.27986111111111112</v>
      </c>
      <c r="Y11" s="28">
        <v>0.28125</v>
      </c>
      <c r="Z11" s="28">
        <v>0.28263888888888888</v>
      </c>
      <c r="AA11" s="28">
        <v>0.28333333333333327</v>
      </c>
      <c r="AB11" s="28"/>
      <c r="AC11" s="71" t="s">
        <v>23</v>
      </c>
      <c r="AD11" s="2"/>
      <c r="AE11" s="4"/>
      <c r="AF11" s="5"/>
      <c r="AG11" s="5"/>
      <c r="AH11" s="5" t="s">
        <v>83</v>
      </c>
      <c r="AI11" s="5" t="s">
        <v>83</v>
      </c>
      <c r="AJ11" s="17"/>
      <c r="AK11" s="17"/>
      <c r="AL11" s="36"/>
      <c r="AM11" s="36"/>
      <c r="AN11" s="5"/>
      <c r="AO11" s="22"/>
      <c r="AP11" s="22"/>
      <c r="AQ11" s="22"/>
      <c r="AR11" s="30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</row>
    <row r="12" spans="1:57" hidden="1">
      <c r="A12" s="22">
        <f t="shared" si="0"/>
        <v>571</v>
      </c>
      <c r="B12" s="5" t="s">
        <v>12</v>
      </c>
      <c r="C12" s="5" t="s">
        <v>14</v>
      </c>
      <c r="D12" s="5" t="s">
        <v>72</v>
      </c>
      <c r="E12" s="5" t="s">
        <v>65</v>
      </c>
      <c r="F12" s="17">
        <v>0</v>
      </c>
      <c r="G12" s="17">
        <v>2.63</v>
      </c>
      <c r="H12" s="18">
        <v>2.63</v>
      </c>
      <c r="I12" s="18">
        <v>8.36</v>
      </c>
      <c r="J12" s="40">
        <v>234</v>
      </c>
      <c r="K12" s="22">
        <v>571</v>
      </c>
      <c r="L12" s="28"/>
      <c r="M12" s="28"/>
      <c r="N12" s="31">
        <v>0.28194444444444444</v>
      </c>
      <c r="O12" s="28">
        <v>0.28263888888888888</v>
      </c>
      <c r="P12" s="28">
        <v>0.28333333333333333</v>
      </c>
      <c r="Q12" s="28">
        <v>0.28402777777777777</v>
      </c>
      <c r="R12" s="28">
        <v>0.28472222222222221</v>
      </c>
      <c r="S12" s="28">
        <v>0.28541666666666665</v>
      </c>
      <c r="T12" s="28">
        <v>0.28611111111111115</v>
      </c>
      <c r="U12" s="28">
        <v>0.28750000000000003</v>
      </c>
      <c r="V12" s="28">
        <v>0.28888888888888892</v>
      </c>
      <c r="W12" s="28">
        <v>0.2902777777777778</v>
      </c>
      <c r="X12" s="28">
        <v>0.29097222222222224</v>
      </c>
      <c r="Y12" s="28">
        <v>0.29236111111111113</v>
      </c>
      <c r="Z12" s="28">
        <v>0.29375000000000001</v>
      </c>
      <c r="AA12" s="28">
        <v>0.29444444444444445</v>
      </c>
      <c r="AB12" s="32">
        <v>0.30138888888888887</v>
      </c>
      <c r="AC12" s="28"/>
      <c r="AD12" s="2"/>
      <c r="AE12" s="4"/>
      <c r="AF12" s="5"/>
      <c r="AG12" s="5"/>
      <c r="AH12" s="5" t="s">
        <v>83</v>
      </c>
      <c r="AI12" s="5" t="s">
        <v>83</v>
      </c>
      <c r="AJ12" s="17"/>
      <c r="AK12" s="17"/>
      <c r="AL12" s="36"/>
      <c r="AM12" s="36"/>
      <c r="AN12" s="5"/>
      <c r="AO12" s="22"/>
      <c r="AP12" s="22"/>
      <c r="AQ12" s="22"/>
      <c r="AR12" s="30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</row>
    <row r="13" spans="1:57" hidden="1">
      <c r="A13" s="22">
        <f t="shared" si="0"/>
        <v>572</v>
      </c>
      <c r="B13" s="5"/>
      <c r="C13" s="5"/>
      <c r="D13" s="5" t="s">
        <v>83</v>
      </c>
      <c r="E13" s="5" t="s">
        <v>83</v>
      </c>
      <c r="F13" s="17"/>
      <c r="G13" s="17"/>
      <c r="H13" s="18"/>
      <c r="I13" s="18"/>
      <c r="J13" s="40"/>
      <c r="K13" s="22"/>
      <c r="L13" s="28"/>
      <c r="M13" s="28"/>
      <c r="N13" s="31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5" t="s">
        <v>12</v>
      </c>
      <c r="AG13" s="5" t="s">
        <v>14</v>
      </c>
      <c r="AH13" s="5" t="s">
        <v>75</v>
      </c>
      <c r="AI13" s="5" t="s">
        <v>65</v>
      </c>
      <c r="AJ13" s="17">
        <v>2.29</v>
      </c>
      <c r="AK13" s="17">
        <v>0</v>
      </c>
      <c r="AL13" s="36">
        <v>2.29</v>
      </c>
      <c r="AM13" s="36">
        <v>8.02</v>
      </c>
      <c r="AN13" s="5">
        <v>234</v>
      </c>
      <c r="AO13" s="22">
        <v>572</v>
      </c>
      <c r="AP13" s="22"/>
      <c r="AQ13" s="23">
        <v>0.27361111111111108</v>
      </c>
      <c r="AR13" s="31">
        <v>0.28055555555555556</v>
      </c>
      <c r="AS13" s="28">
        <v>0.28125</v>
      </c>
      <c r="AT13" s="28">
        <v>0.28263888888888888</v>
      </c>
      <c r="AU13" s="28">
        <v>0.28402777777777777</v>
      </c>
      <c r="AV13" s="28">
        <v>0.28472222222222221</v>
      </c>
      <c r="AW13" s="28">
        <v>0.28611111111111115</v>
      </c>
      <c r="AX13" s="28">
        <v>0.28750000000000003</v>
      </c>
      <c r="AY13" s="28">
        <v>0.28819444444444448</v>
      </c>
      <c r="AZ13" s="28">
        <v>0.28888888888888892</v>
      </c>
      <c r="BA13" s="28">
        <v>0.28958333333333336</v>
      </c>
      <c r="BB13" s="28">
        <v>0.29097222222222224</v>
      </c>
      <c r="BC13" s="28">
        <v>0.29166666666666669</v>
      </c>
      <c r="BD13" s="28">
        <v>0.29305555555555557</v>
      </c>
      <c r="BE13" s="28"/>
    </row>
    <row r="14" spans="1:57" hidden="1">
      <c r="A14" s="22">
        <f t="shared" si="0"/>
        <v>572</v>
      </c>
      <c r="B14" s="5" t="s">
        <v>12</v>
      </c>
      <c r="C14" s="5" t="s">
        <v>14</v>
      </c>
      <c r="D14" s="5" t="s">
        <v>72</v>
      </c>
      <c r="E14" s="5" t="s">
        <v>65</v>
      </c>
      <c r="F14" s="17">
        <v>0</v>
      </c>
      <c r="G14" s="17">
        <v>0</v>
      </c>
      <c r="H14" s="18">
        <v>0</v>
      </c>
      <c r="I14" s="18">
        <v>8.36</v>
      </c>
      <c r="J14" s="40">
        <v>234</v>
      </c>
      <c r="K14" s="22">
        <v>572</v>
      </c>
      <c r="L14" s="28"/>
      <c r="M14" s="28"/>
      <c r="N14" s="31">
        <v>0.29305555555555557</v>
      </c>
      <c r="O14" s="28">
        <v>0.29375000000000001</v>
      </c>
      <c r="P14" s="28">
        <v>0.29444444444444445</v>
      </c>
      <c r="Q14" s="28">
        <v>0.2951388888888889</v>
      </c>
      <c r="R14" s="28">
        <v>0.29583333333333334</v>
      </c>
      <c r="S14" s="28">
        <v>0.29652777777777778</v>
      </c>
      <c r="T14" s="28">
        <v>0.29722222222222222</v>
      </c>
      <c r="U14" s="28">
        <v>0.2986111111111111</v>
      </c>
      <c r="V14" s="28">
        <v>0.3</v>
      </c>
      <c r="W14" s="28">
        <v>0.30138888888888887</v>
      </c>
      <c r="X14" s="28">
        <v>0.30208333333333331</v>
      </c>
      <c r="Y14" s="28">
        <v>0.3034722222222222</v>
      </c>
      <c r="Z14" s="28">
        <v>0.30486111111111108</v>
      </c>
      <c r="AA14" s="28">
        <v>0.30555555555555552</v>
      </c>
      <c r="AB14" s="28"/>
      <c r="AC14" s="28"/>
      <c r="AD14" s="2"/>
      <c r="AE14" s="4"/>
      <c r="AF14" s="5" t="s">
        <v>12</v>
      </c>
      <c r="AG14" s="5" t="s">
        <v>14</v>
      </c>
      <c r="AH14" s="5" t="s">
        <v>75</v>
      </c>
      <c r="AI14" s="5" t="s">
        <v>65</v>
      </c>
      <c r="AJ14" s="17">
        <v>0</v>
      </c>
      <c r="AK14" s="17">
        <v>0</v>
      </c>
      <c r="AL14" s="36">
        <v>0</v>
      </c>
      <c r="AM14" s="36">
        <v>8.02</v>
      </c>
      <c r="AN14" s="5">
        <v>234</v>
      </c>
      <c r="AO14" s="22">
        <v>572</v>
      </c>
      <c r="AP14" s="22"/>
      <c r="AQ14" s="28"/>
      <c r="AR14" s="31">
        <v>0.30972222222222223</v>
      </c>
      <c r="AS14" s="28">
        <v>0.31041666666666667</v>
      </c>
      <c r="AT14" s="28">
        <v>0.31180555555555556</v>
      </c>
      <c r="AU14" s="28">
        <v>0.31319444444444444</v>
      </c>
      <c r="AV14" s="28">
        <v>0.31388888888888888</v>
      </c>
      <c r="AW14" s="28">
        <v>0.31527777777777777</v>
      </c>
      <c r="AX14" s="28">
        <v>0.31666666666666665</v>
      </c>
      <c r="AY14" s="28">
        <v>0.31736111111111115</v>
      </c>
      <c r="AZ14" s="28">
        <v>0.31805555555555559</v>
      </c>
      <c r="BA14" s="28">
        <v>0.31875000000000003</v>
      </c>
      <c r="BB14" s="28">
        <v>0.32013888888888892</v>
      </c>
      <c r="BC14" s="28">
        <v>0.32083333333333336</v>
      </c>
      <c r="BD14" s="28">
        <v>0.32222222222222224</v>
      </c>
      <c r="BE14" s="28"/>
    </row>
    <row r="15" spans="1:57" hidden="1">
      <c r="A15" s="22">
        <f t="shared" si="0"/>
        <v>572</v>
      </c>
      <c r="B15" s="5" t="s">
        <v>12</v>
      </c>
      <c r="C15" s="5" t="s">
        <v>14</v>
      </c>
      <c r="D15" s="5" t="s">
        <v>72</v>
      </c>
      <c r="E15" s="5" t="s">
        <v>65</v>
      </c>
      <c r="F15" s="17">
        <v>0</v>
      </c>
      <c r="G15" s="17">
        <v>0</v>
      </c>
      <c r="H15" s="18">
        <v>0</v>
      </c>
      <c r="I15" s="18">
        <v>8.36</v>
      </c>
      <c r="J15" s="40">
        <v>234</v>
      </c>
      <c r="K15" s="22">
        <v>572</v>
      </c>
      <c r="L15" s="28"/>
      <c r="M15" s="28"/>
      <c r="N15" s="31">
        <v>0.32222222222222224</v>
      </c>
      <c r="O15" s="28">
        <v>0.32291666666666669</v>
      </c>
      <c r="P15" s="28">
        <v>0.32361111111111113</v>
      </c>
      <c r="Q15" s="28">
        <v>0.32430555555555557</v>
      </c>
      <c r="R15" s="28">
        <v>0.32500000000000001</v>
      </c>
      <c r="S15" s="28">
        <v>0.32569444444444445</v>
      </c>
      <c r="T15" s="28">
        <v>0.3263888888888889</v>
      </c>
      <c r="U15" s="28">
        <v>0.32777777777777778</v>
      </c>
      <c r="V15" s="28">
        <v>0.32916666666666666</v>
      </c>
      <c r="W15" s="28">
        <v>0.33055555555555555</v>
      </c>
      <c r="X15" s="28">
        <v>0.33124999999999999</v>
      </c>
      <c r="Y15" s="28">
        <v>0.33263888888888887</v>
      </c>
      <c r="Z15" s="28">
        <v>0.33402777777777781</v>
      </c>
      <c r="AA15" s="28">
        <v>0.3347222222222222</v>
      </c>
      <c r="AB15" s="28"/>
      <c r="AC15" s="28"/>
      <c r="AD15" s="2"/>
      <c r="AE15" s="4"/>
      <c r="AF15" s="5" t="s">
        <v>12</v>
      </c>
      <c r="AG15" s="5" t="s">
        <v>14</v>
      </c>
      <c r="AH15" s="5" t="s">
        <v>75</v>
      </c>
      <c r="AI15" s="5" t="s">
        <v>65</v>
      </c>
      <c r="AJ15" s="17">
        <v>0</v>
      </c>
      <c r="AK15" s="17">
        <v>0</v>
      </c>
      <c r="AL15" s="36">
        <v>0</v>
      </c>
      <c r="AM15" s="36">
        <v>8.02</v>
      </c>
      <c r="AN15" s="5">
        <v>234</v>
      </c>
      <c r="AO15" s="22">
        <v>572</v>
      </c>
      <c r="AP15" s="22"/>
      <c r="AQ15" s="28"/>
      <c r="AR15" s="31">
        <v>0.33888888888888885</v>
      </c>
      <c r="AS15" s="28">
        <v>0.33958333333333335</v>
      </c>
      <c r="AT15" s="28">
        <v>0.34097222222222223</v>
      </c>
      <c r="AU15" s="28">
        <v>0.34236111111111112</v>
      </c>
      <c r="AV15" s="28">
        <v>0.3430555555555555</v>
      </c>
      <c r="AW15" s="28">
        <v>0.3444444444444445</v>
      </c>
      <c r="AX15" s="28">
        <v>0.34583333333333338</v>
      </c>
      <c r="AY15" s="28">
        <v>0.34652777777777777</v>
      </c>
      <c r="AZ15" s="28">
        <v>0.34722222222222221</v>
      </c>
      <c r="BA15" s="28">
        <v>0.34791666666666665</v>
      </c>
      <c r="BB15" s="28">
        <v>0.34930555555555554</v>
      </c>
      <c r="BC15" s="28">
        <v>0.35000000000000003</v>
      </c>
      <c r="BD15" s="28">
        <v>0.35138888888888892</v>
      </c>
      <c r="BE15" s="28"/>
    </row>
    <row r="16" spans="1:57" hidden="1">
      <c r="A16" s="22">
        <f t="shared" si="0"/>
        <v>572</v>
      </c>
      <c r="B16" s="5" t="s">
        <v>12</v>
      </c>
      <c r="C16" s="5" t="s">
        <v>14</v>
      </c>
      <c r="D16" s="5" t="s">
        <v>72</v>
      </c>
      <c r="E16" s="5" t="s">
        <v>65</v>
      </c>
      <c r="F16" s="17">
        <v>0</v>
      </c>
      <c r="G16" s="17">
        <v>0</v>
      </c>
      <c r="H16" s="18">
        <v>0</v>
      </c>
      <c r="I16" s="18">
        <v>8.36</v>
      </c>
      <c r="J16" s="40">
        <v>234</v>
      </c>
      <c r="K16" s="22">
        <v>572</v>
      </c>
      <c r="L16" s="28"/>
      <c r="M16" s="28"/>
      <c r="N16" s="31">
        <v>0.35138888888888892</v>
      </c>
      <c r="O16" s="28">
        <v>0.3520833333333333</v>
      </c>
      <c r="P16" s="28">
        <v>0.3527777777777778</v>
      </c>
      <c r="Q16" s="28">
        <v>0.35347222222222219</v>
      </c>
      <c r="R16" s="28">
        <v>0.35416666666666669</v>
      </c>
      <c r="S16" s="28">
        <v>0.35486111111111113</v>
      </c>
      <c r="T16" s="28">
        <v>0.35555555555555557</v>
      </c>
      <c r="U16" s="28">
        <v>0.35694444444444445</v>
      </c>
      <c r="V16" s="28">
        <v>0.35833333333333334</v>
      </c>
      <c r="W16" s="28">
        <v>0.35972222222222222</v>
      </c>
      <c r="X16" s="28">
        <v>0.36041666666666666</v>
      </c>
      <c r="Y16" s="28">
        <v>0.36180555555555555</v>
      </c>
      <c r="Z16" s="28">
        <v>0.36319444444444443</v>
      </c>
      <c r="AA16" s="28">
        <v>0.36388888888888887</v>
      </c>
      <c r="AB16" s="28"/>
      <c r="AC16" s="28"/>
      <c r="AD16" s="2"/>
      <c r="AE16" s="4"/>
      <c r="AF16" s="5" t="s">
        <v>12</v>
      </c>
      <c r="AG16" s="5" t="s">
        <v>14</v>
      </c>
      <c r="AH16" s="5" t="s">
        <v>75</v>
      </c>
      <c r="AI16" s="5" t="s">
        <v>65</v>
      </c>
      <c r="AJ16" s="17">
        <v>0</v>
      </c>
      <c r="AK16" s="17">
        <v>0</v>
      </c>
      <c r="AL16" s="36">
        <v>0</v>
      </c>
      <c r="AM16" s="36">
        <v>8.02</v>
      </c>
      <c r="AN16" s="5">
        <v>234</v>
      </c>
      <c r="AO16" s="22">
        <v>572</v>
      </c>
      <c r="AP16" s="22"/>
      <c r="AQ16" s="28"/>
      <c r="AR16" s="31">
        <v>0.37013888888888885</v>
      </c>
      <c r="AS16" s="28">
        <v>0.37083333333333335</v>
      </c>
      <c r="AT16" s="28">
        <v>0.37222222222222223</v>
      </c>
      <c r="AU16" s="28">
        <v>0.37361111111111112</v>
      </c>
      <c r="AV16" s="28">
        <v>0.3743055555555555</v>
      </c>
      <c r="AW16" s="28">
        <v>0.3756944444444445</v>
      </c>
      <c r="AX16" s="28">
        <v>0.37708333333333338</v>
      </c>
      <c r="AY16" s="28">
        <v>0.37777777777777777</v>
      </c>
      <c r="AZ16" s="28">
        <v>0.37847222222222221</v>
      </c>
      <c r="BA16" s="28">
        <v>0.37916666666666665</v>
      </c>
      <c r="BB16" s="28">
        <v>0.38055555555555554</v>
      </c>
      <c r="BC16" s="28">
        <v>0.38125000000000003</v>
      </c>
      <c r="BD16" s="28">
        <v>0.38263888888888892</v>
      </c>
      <c r="BE16" s="28"/>
    </row>
    <row r="17" spans="1:57" hidden="1">
      <c r="A17" s="22">
        <f t="shared" si="0"/>
        <v>572</v>
      </c>
      <c r="B17" s="5" t="s">
        <v>12</v>
      </c>
      <c r="C17" s="5" t="s">
        <v>14</v>
      </c>
      <c r="D17" s="5" t="s">
        <v>72</v>
      </c>
      <c r="E17" s="5" t="s">
        <v>83</v>
      </c>
      <c r="F17" s="17">
        <v>0</v>
      </c>
      <c r="G17" s="17">
        <v>0</v>
      </c>
      <c r="H17" s="18">
        <v>0</v>
      </c>
      <c r="I17" s="18">
        <v>8.36</v>
      </c>
      <c r="J17" s="40">
        <v>234</v>
      </c>
      <c r="K17" s="22">
        <v>572</v>
      </c>
      <c r="L17" s="28"/>
      <c r="M17" s="28"/>
      <c r="N17" s="31">
        <v>0.38263888888888892</v>
      </c>
      <c r="O17" s="28">
        <v>0.3833333333333333</v>
      </c>
      <c r="P17" s="28">
        <v>0.3840277777777778</v>
      </c>
      <c r="Q17" s="28">
        <v>0.38472222222222219</v>
      </c>
      <c r="R17" s="28">
        <v>0.38541666666666669</v>
      </c>
      <c r="S17" s="28">
        <v>0.38611111111111113</v>
      </c>
      <c r="T17" s="28">
        <v>0.38680555555555557</v>
      </c>
      <c r="U17" s="28">
        <v>0.38819444444444445</v>
      </c>
      <c r="V17" s="28">
        <v>0.38958333333333334</v>
      </c>
      <c r="W17" s="28">
        <v>0.39097222222222222</v>
      </c>
      <c r="X17" s="28">
        <v>0.39166666666666666</v>
      </c>
      <c r="Y17" s="28">
        <v>0.39305555555555555</v>
      </c>
      <c r="Z17" s="28">
        <v>0.39444444444444443</v>
      </c>
      <c r="AA17" s="28">
        <v>0.39513888888888887</v>
      </c>
      <c r="AB17" s="28"/>
      <c r="AC17" s="28"/>
      <c r="AD17" s="2"/>
      <c r="AE17" s="4"/>
      <c r="AF17" s="5" t="s">
        <v>12</v>
      </c>
      <c r="AG17" s="5" t="s">
        <v>14</v>
      </c>
      <c r="AH17" s="5" t="s">
        <v>75</v>
      </c>
      <c r="AI17" s="5" t="s">
        <v>83</v>
      </c>
      <c r="AJ17" s="17">
        <v>0</v>
      </c>
      <c r="AK17" s="17">
        <v>0</v>
      </c>
      <c r="AL17" s="36">
        <v>0</v>
      </c>
      <c r="AM17" s="36">
        <v>8.02</v>
      </c>
      <c r="AN17" s="5">
        <v>234</v>
      </c>
      <c r="AO17" s="22">
        <v>572</v>
      </c>
      <c r="AP17" s="22"/>
      <c r="AQ17" s="28"/>
      <c r="AR17" s="31">
        <v>0.39930555555555558</v>
      </c>
      <c r="AS17" s="28">
        <v>0.39999999999999997</v>
      </c>
      <c r="AT17" s="28">
        <v>0.40138888888888885</v>
      </c>
      <c r="AU17" s="28">
        <v>0.40277777777777773</v>
      </c>
      <c r="AV17" s="28">
        <v>0.40347222222222223</v>
      </c>
      <c r="AW17" s="28">
        <v>0.40486111111111112</v>
      </c>
      <c r="AX17" s="28">
        <v>0.40625</v>
      </c>
      <c r="AY17" s="28">
        <v>0.4069444444444445</v>
      </c>
      <c r="AZ17" s="28">
        <v>0.40763888888888894</v>
      </c>
      <c r="BA17" s="28">
        <v>0.40833333333333338</v>
      </c>
      <c r="BB17" s="28">
        <v>0.40972222222222227</v>
      </c>
      <c r="BC17" s="28">
        <v>0.41041666666666665</v>
      </c>
      <c r="BD17" s="28">
        <v>0.41180555555555554</v>
      </c>
      <c r="BE17" s="28"/>
    </row>
    <row r="18" spans="1:57" hidden="1">
      <c r="A18" s="22">
        <f t="shared" si="0"/>
        <v>572</v>
      </c>
      <c r="B18" s="5" t="s">
        <v>12</v>
      </c>
      <c r="C18" s="5" t="s">
        <v>14</v>
      </c>
      <c r="D18" s="5" t="s">
        <v>72</v>
      </c>
      <c r="E18" s="5" t="s">
        <v>83</v>
      </c>
      <c r="F18" s="17">
        <v>0</v>
      </c>
      <c r="G18" s="17">
        <v>0</v>
      </c>
      <c r="H18" s="18">
        <v>0</v>
      </c>
      <c r="I18" s="18">
        <v>8.36</v>
      </c>
      <c r="J18" s="40">
        <v>234</v>
      </c>
      <c r="K18" s="8">
        <v>572</v>
      </c>
      <c r="L18" s="28"/>
      <c r="M18" s="28"/>
      <c r="N18" s="31">
        <v>0.41180555555555554</v>
      </c>
      <c r="O18" s="28">
        <v>0.41250000000000003</v>
      </c>
      <c r="P18" s="28">
        <v>0.41319444444444442</v>
      </c>
      <c r="Q18" s="28">
        <v>0.41388888888888892</v>
      </c>
      <c r="R18" s="28">
        <v>0.4145833333333333</v>
      </c>
      <c r="S18" s="28">
        <v>0.41527777777777775</v>
      </c>
      <c r="T18" s="28">
        <v>0.41597222222222219</v>
      </c>
      <c r="U18" s="28">
        <v>0.41736111111111113</v>
      </c>
      <c r="V18" s="28">
        <v>0.41875000000000001</v>
      </c>
      <c r="W18" s="28">
        <v>0.4201388888888889</v>
      </c>
      <c r="X18" s="28">
        <v>0.42083333333333334</v>
      </c>
      <c r="Y18" s="28">
        <v>0.42222222222222222</v>
      </c>
      <c r="Z18" s="28">
        <v>0.4236111111111111</v>
      </c>
      <c r="AA18" s="28">
        <v>0.42430555555555555</v>
      </c>
      <c r="AB18" s="28"/>
      <c r="AC18" s="28"/>
      <c r="AD18" s="2"/>
      <c r="AE18" s="4"/>
      <c r="AF18" s="5" t="s">
        <v>12</v>
      </c>
      <c r="AG18" s="5" t="s">
        <v>14</v>
      </c>
      <c r="AH18" s="5" t="s">
        <v>75</v>
      </c>
      <c r="AI18" s="5" t="s">
        <v>83</v>
      </c>
      <c r="AJ18" s="17">
        <v>0</v>
      </c>
      <c r="AK18" s="17">
        <v>0</v>
      </c>
      <c r="AL18" s="36">
        <v>0</v>
      </c>
      <c r="AM18" s="36">
        <v>8.02</v>
      </c>
      <c r="AN18" s="5">
        <v>234</v>
      </c>
      <c r="AO18" s="22">
        <v>572</v>
      </c>
      <c r="AP18" s="22"/>
      <c r="AQ18" s="28"/>
      <c r="AR18" s="31">
        <v>0.4284722222222222</v>
      </c>
      <c r="AS18" s="28">
        <v>0.4291666666666667</v>
      </c>
      <c r="AT18" s="28">
        <v>0.43055555555555558</v>
      </c>
      <c r="AU18" s="28">
        <v>0.43194444444444446</v>
      </c>
      <c r="AV18" s="28">
        <v>0.43263888888888885</v>
      </c>
      <c r="AW18" s="28">
        <v>0.43402777777777773</v>
      </c>
      <c r="AX18" s="28">
        <v>0.43541666666666662</v>
      </c>
      <c r="AY18" s="28">
        <v>0.43611111111111112</v>
      </c>
      <c r="AZ18" s="28">
        <v>0.43680555555555556</v>
      </c>
      <c r="BA18" s="28">
        <v>0.4375</v>
      </c>
      <c r="BB18" s="28">
        <v>0.43888888888888888</v>
      </c>
      <c r="BC18" s="28">
        <v>0.43958333333333338</v>
      </c>
      <c r="BD18" s="28">
        <v>0.44097222222222227</v>
      </c>
      <c r="BE18" s="28"/>
    </row>
    <row r="19" spans="1:57" hidden="1">
      <c r="A19" s="22">
        <f t="shared" si="0"/>
        <v>572</v>
      </c>
      <c r="B19" s="5" t="s">
        <v>12</v>
      </c>
      <c r="C19" s="5" t="s">
        <v>14</v>
      </c>
      <c r="D19" s="5" t="s">
        <v>72</v>
      </c>
      <c r="E19" s="5" t="s">
        <v>83</v>
      </c>
      <c r="F19" s="17">
        <v>0</v>
      </c>
      <c r="G19" s="17">
        <v>0</v>
      </c>
      <c r="H19" s="18">
        <v>0</v>
      </c>
      <c r="I19" s="18">
        <v>8.36</v>
      </c>
      <c r="J19" s="40">
        <v>234</v>
      </c>
      <c r="K19" s="22">
        <v>572</v>
      </c>
      <c r="L19" s="28"/>
      <c r="M19" s="28"/>
      <c r="N19" s="31">
        <v>0.44097222222222227</v>
      </c>
      <c r="O19" s="28">
        <v>0.44166666666666665</v>
      </c>
      <c r="P19" s="28">
        <v>0.44236111111111115</v>
      </c>
      <c r="Q19" s="28">
        <v>0.44305555555555554</v>
      </c>
      <c r="R19" s="28">
        <v>0.44375000000000003</v>
      </c>
      <c r="S19" s="28">
        <v>0.44444444444444448</v>
      </c>
      <c r="T19" s="28">
        <v>0.44513888888888892</v>
      </c>
      <c r="U19" s="28">
        <v>0.4465277777777778</v>
      </c>
      <c r="V19" s="28">
        <v>0.44791666666666669</v>
      </c>
      <c r="W19" s="28">
        <v>0.44930555555555557</v>
      </c>
      <c r="X19" s="28">
        <v>0.45</v>
      </c>
      <c r="Y19" s="28">
        <v>0.4513888888888889</v>
      </c>
      <c r="Z19" s="28">
        <v>0.45277777777777778</v>
      </c>
      <c r="AA19" s="28">
        <v>0.45347222222222222</v>
      </c>
      <c r="AB19" s="28"/>
      <c r="AC19" s="28"/>
      <c r="AD19" s="2"/>
      <c r="AE19" s="4"/>
      <c r="AF19" s="5" t="s">
        <v>12</v>
      </c>
      <c r="AG19" s="5" t="s">
        <v>14</v>
      </c>
      <c r="AH19" s="5" t="s">
        <v>75</v>
      </c>
      <c r="AI19" s="5" t="s">
        <v>83</v>
      </c>
      <c r="AJ19" s="17">
        <v>0</v>
      </c>
      <c r="AK19" s="17">
        <v>0</v>
      </c>
      <c r="AL19" s="36">
        <v>0</v>
      </c>
      <c r="AM19" s="36">
        <v>8.02</v>
      </c>
      <c r="AN19" s="5">
        <v>234</v>
      </c>
      <c r="AO19" s="22">
        <v>572</v>
      </c>
      <c r="AP19" s="22"/>
      <c r="AQ19" s="28"/>
      <c r="AR19" s="31">
        <v>0.45763888888888887</v>
      </c>
      <c r="AS19" s="28">
        <v>0.45833333333333331</v>
      </c>
      <c r="AT19" s="28">
        <v>0.4597222222222222</v>
      </c>
      <c r="AU19" s="28">
        <v>0.46111111111111108</v>
      </c>
      <c r="AV19" s="28">
        <v>0.46180555555555558</v>
      </c>
      <c r="AW19" s="28">
        <v>0.46319444444444446</v>
      </c>
      <c r="AX19" s="28">
        <v>0.46458333333333335</v>
      </c>
      <c r="AY19" s="28">
        <v>0.46527777777777773</v>
      </c>
      <c r="AZ19" s="28">
        <v>0.46597222222222218</v>
      </c>
      <c r="BA19" s="28">
        <v>0.46666666666666662</v>
      </c>
      <c r="BB19" s="28">
        <v>0.4680555555555555</v>
      </c>
      <c r="BC19" s="28">
        <v>0.46875</v>
      </c>
      <c r="BD19" s="28">
        <v>0.47013888888888888</v>
      </c>
      <c r="BE19" s="28"/>
    </row>
    <row r="20" spans="1:57" hidden="1">
      <c r="A20" s="22">
        <f t="shared" si="0"/>
        <v>572</v>
      </c>
      <c r="B20" s="5" t="s">
        <v>12</v>
      </c>
      <c r="C20" s="5" t="s">
        <v>14</v>
      </c>
      <c r="D20" s="5" t="s">
        <v>72</v>
      </c>
      <c r="E20" s="5" t="s">
        <v>83</v>
      </c>
      <c r="F20" s="17">
        <v>0</v>
      </c>
      <c r="G20" s="17">
        <v>0</v>
      </c>
      <c r="H20" s="18">
        <v>0</v>
      </c>
      <c r="I20" s="18">
        <v>8.36</v>
      </c>
      <c r="J20" s="40">
        <v>234</v>
      </c>
      <c r="K20" s="22">
        <v>572</v>
      </c>
      <c r="L20" s="28"/>
      <c r="M20" s="28"/>
      <c r="N20" s="31">
        <v>0.47013888888888888</v>
      </c>
      <c r="O20" s="28">
        <v>0.47083333333333338</v>
      </c>
      <c r="P20" s="28">
        <v>0.47152777777777777</v>
      </c>
      <c r="Q20" s="28">
        <v>0.47222222222222227</v>
      </c>
      <c r="R20" s="28">
        <v>0.47291666666666665</v>
      </c>
      <c r="S20" s="28">
        <v>0.47361111111111109</v>
      </c>
      <c r="T20" s="28">
        <v>0.47430555555555554</v>
      </c>
      <c r="U20" s="28">
        <v>0.47569444444444442</v>
      </c>
      <c r="V20" s="28">
        <v>0.4770833333333333</v>
      </c>
      <c r="W20" s="28">
        <v>0.47847222222222219</v>
      </c>
      <c r="X20" s="28">
        <v>0.47916666666666669</v>
      </c>
      <c r="Y20" s="28">
        <v>0.48055555555555557</v>
      </c>
      <c r="Z20" s="28">
        <v>0.48194444444444445</v>
      </c>
      <c r="AA20" s="28">
        <v>0.4826388888888889</v>
      </c>
      <c r="AB20" s="28"/>
      <c r="AC20" s="28"/>
      <c r="AD20" s="2"/>
      <c r="AE20" s="4"/>
      <c r="AF20" s="5" t="s">
        <v>12</v>
      </c>
      <c r="AG20" s="5" t="s">
        <v>14</v>
      </c>
      <c r="AH20" s="5" t="s">
        <v>75</v>
      </c>
      <c r="AI20" s="5" t="s">
        <v>83</v>
      </c>
      <c r="AJ20" s="17">
        <v>0</v>
      </c>
      <c r="AK20" s="17">
        <v>0</v>
      </c>
      <c r="AL20" s="36">
        <v>0</v>
      </c>
      <c r="AM20" s="36">
        <v>8.02</v>
      </c>
      <c r="AN20" s="5">
        <v>234</v>
      </c>
      <c r="AO20" s="22">
        <v>572</v>
      </c>
      <c r="AP20" s="22"/>
      <c r="AQ20" s="28"/>
      <c r="AR20" s="31">
        <v>0.48680555555555555</v>
      </c>
      <c r="AS20" s="28">
        <v>0.48749999999999999</v>
      </c>
      <c r="AT20" s="28">
        <v>0.48888888888888887</v>
      </c>
      <c r="AU20" s="28">
        <v>0.49027777777777781</v>
      </c>
      <c r="AV20" s="28">
        <v>0.4909722222222222</v>
      </c>
      <c r="AW20" s="28">
        <v>0.49236111111111108</v>
      </c>
      <c r="AX20" s="28">
        <v>0.49374999999999997</v>
      </c>
      <c r="AY20" s="28">
        <v>0.49444444444444446</v>
      </c>
      <c r="AZ20" s="28">
        <v>0.49513888888888891</v>
      </c>
      <c r="BA20" s="28">
        <v>0.49583333333333335</v>
      </c>
      <c r="BB20" s="28">
        <v>0.49722222222222223</v>
      </c>
      <c r="BC20" s="28">
        <v>0.49791666666666662</v>
      </c>
      <c r="BD20" s="28">
        <v>0.4993055555555555</v>
      </c>
      <c r="BE20" s="28"/>
    </row>
    <row r="21" spans="1:57" hidden="1">
      <c r="A21" s="22">
        <f t="shared" si="0"/>
        <v>572</v>
      </c>
      <c r="B21" s="5" t="s">
        <v>12</v>
      </c>
      <c r="C21" s="5" t="s">
        <v>14</v>
      </c>
      <c r="D21" s="5" t="s">
        <v>72</v>
      </c>
      <c r="E21" s="5" t="s">
        <v>83</v>
      </c>
      <c r="F21" s="17">
        <v>0</v>
      </c>
      <c r="G21" s="17">
        <v>0</v>
      </c>
      <c r="H21" s="18">
        <v>0</v>
      </c>
      <c r="I21" s="18">
        <v>8.36</v>
      </c>
      <c r="J21" s="40">
        <v>234</v>
      </c>
      <c r="K21" s="22">
        <v>572</v>
      </c>
      <c r="L21" s="28"/>
      <c r="M21" s="28"/>
      <c r="N21" s="31">
        <v>0.4993055555555555</v>
      </c>
      <c r="O21" s="28">
        <v>0.5</v>
      </c>
      <c r="P21" s="28">
        <v>0.50069444444444444</v>
      </c>
      <c r="Q21" s="28">
        <v>0.50138888888888888</v>
      </c>
      <c r="R21" s="28">
        <v>0.50208333333333333</v>
      </c>
      <c r="S21" s="28">
        <v>0.50277777777777777</v>
      </c>
      <c r="T21" s="28">
        <v>0.50347222222222221</v>
      </c>
      <c r="U21" s="28">
        <v>0.50486111111111109</v>
      </c>
      <c r="V21" s="28">
        <v>0.50624999999999998</v>
      </c>
      <c r="W21" s="28">
        <v>0.50763888888888886</v>
      </c>
      <c r="X21" s="28">
        <v>0.5083333333333333</v>
      </c>
      <c r="Y21" s="28">
        <v>0.50972222222222219</v>
      </c>
      <c r="Z21" s="28">
        <v>0.51111111111111118</v>
      </c>
      <c r="AA21" s="28">
        <v>0.51180555555555551</v>
      </c>
      <c r="AB21" s="28"/>
      <c r="AC21" s="28"/>
      <c r="AD21" s="2"/>
      <c r="AE21" s="4"/>
      <c r="AF21" s="5" t="s">
        <v>12</v>
      </c>
      <c r="AG21" s="5" t="s">
        <v>14</v>
      </c>
      <c r="AH21" s="5" t="s">
        <v>75</v>
      </c>
      <c r="AI21" s="5" t="s">
        <v>83</v>
      </c>
      <c r="AJ21" s="17">
        <v>0</v>
      </c>
      <c r="AK21" s="17">
        <v>0</v>
      </c>
      <c r="AL21" s="36">
        <v>0</v>
      </c>
      <c r="AM21" s="36">
        <v>8.02</v>
      </c>
      <c r="AN21" s="5">
        <v>234</v>
      </c>
      <c r="AO21" s="22">
        <v>572</v>
      </c>
      <c r="AP21" s="22"/>
      <c r="AQ21" s="28"/>
      <c r="AR21" s="31">
        <v>0.51597222222222217</v>
      </c>
      <c r="AS21" s="28">
        <v>0.51666666666666672</v>
      </c>
      <c r="AT21" s="28">
        <v>0.5180555555555556</v>
      </c>
      <c r="AU21" s="28">
        <v>0.51944444444444449</v>
      </c>
      <c r="AV21" s="28">
        <v>0.52013888888888882</v>
      </c>
      <c r="AW21" s="28">
        <v>0.52152777777777781</v>
      </c>
      <c r="AX21" s="28">
        <v>0.5229166666666667</v>
      </c>
      <c r="AY21" s="28">
        <v>0.52361111111111114</v>
      </c>
      <c r="AZ21" s="28">
        <v>0.52430555555555558</v>
      </c>
      <c r="BA21" s="28">
        <v>0.52500000000000002</v>
      </c>
      <c r="BB21" s="28">
        <v>0.52638888888888891</v>
      </c>
      <c r="BC21" s="28">
        <v>0.52708333333333335</v>
      </c>
      <c r="BD21" s="28">
        <v>0.52847222222222223</v>
      </c>
      <c r="BE21" s="28"/>
    </row>
    <row r="22" spans="1:57" hidden="1">
      <c r="A22" s="22">
        <f t="shared" si="0"/>
        <v>572</v>
      </c>
      <c r="B22" s="5" t="s">
        <v>12</v>
      </c>
      <c r="C22" s="5" t="s">
        <v>14</v>
      </c>
      <c r="D22" s="5" t="s">
        <v>72</v>
      </c>
      <c r="E22" s="5" t="s">
        <v>83</v>
      </c>
      <c r="F22" s="17">
        <v>0</v>
      </c>
      <c r="G22" s="17">
        <v>0</v>
      </c>
      <c r="H22" s="18">
        <v>0</v>
      </c>
      <c r="I22" s="18">
        <v>8.36</v>
      </c>
      <c r="J22" s="40">
        <v>234</v>
      </c>
      <c r="K22" s="22">
        <v>572</v>
      </c>
      <c r="L22" s="28"/>
      <c r="M22" s="28"/>
      <c r="N22" s="31">
        <v>0.52847222222222223</v>
      </c>
      <c r="O22" s="28">
        <v>0.52916666666666667</v>
      </c>
      <c r="P22" s="28">
        <v>0.52986111111111112</v>
      </c>
      <c r="Q22" s="28">
        <v>0.53055555555555556</v>
      </c>
      <c r="R22" s="28">
        <v>0.53125</v>
      </c>
      <c r="S22" s="28">
        <v>0.53194444444444444</v>
      </c>
      <c r="T22" s="28">
        <v>0.53263888888888888</v>
      </c>
      <c r="U22" s="28">
        <v>0.53402777777777777</v>
      </c>
      <c r="V22" s="28">
        <v>0.53541666666666665</v>
      </c>
      <c r="W22" s="28">
        <v>0.53680555555555554</v>
      </c>
      <c r="X22" s="28">
        <v>0.53749999999999998</v>
      </c>
      <c r="Y22" s="28">
        <v>0.53888888888888886</v>
      </c>
      <c r="Z22" s="28">
        <v>0.54027777777777775</v>
      </c>
      <c r="AA22" s="28">
        <v>0.54097222222222219</v>
      </c>
      <c r="AB22" s="28"/>
      <c r="AC22" s="28"/>
      <c r="AD22" s="2"/>
      <c r="AE22" s="4"/>
      <c r="AF22" s="5" t="s">
        <v>12</v>
      </c>
      <c r="AG22" s="5" t="s">
        <v>14</v>
      </c>
      <c r="AH22" s="5" t="s">
        <v>75</v>
      </c>
      <c r="AI22" s="5" t="s">
        <v>83</v>
      </c>
      <c r="AJ22" s="17">
        <v>0</v>
      </c>
      <c r="AK22" s="17">
        <v>0</v>
      </c>
      <c r="AL22" s="36">
        <v>0</v>
      </c>
      <c r="AM22" s="36">
        <v>8.02</v>
      </c>
      <c r="AN22" s="5">
        <v>234</v>
      </c>
      <c r="AO22" s="22">
        <v>572</v>
      </c>
      <c r="AP22" s="22"/>
      <c r="AQ22" s="28"/>
      <c r="AR22" s="31">
        <v>0.54513888888888895</v>
      </c>
      <c r="AS22" s="28">
        <v>0.54583333333333328</v>
      </c>
      <c r="AT22" s="28">
        <v>0.54722222222222217</v>
      </c>
      <c r="AU22" s="28">
        <v>0.54861111111111105</v>
      </c>
      <c r="AV22" s="28">
        <v>0.5493055555555556</v>
      </c>
      <c r="AW22" s="28">
        <v>0.55069444444444449</v>
      </c>
      <c r="AX22" s="28">
        <v>0.55208333333333337</v>
      </c>
      <c r="AY22" s="28">
        <v>0.55277777777777781</v>
      </c>
      <c r="AZ22" s="28">
        <v>0.55347222222222225</v>
      </c>
      <c r="BA22" s="28">
        <v>0.5541666666666667</v>
      </c>
      <c r="BB22" s="28">
        <v>0.55555555555555558</v>
      </c>
      <c r="BC22" s="28">
        <v>0.55625000000000002</v>
      </c>
      <c r="BD22" s="28">
        <v>0.55763888888888891</v>
      </c>
      <c r="BE22" s="28"/>
    </row>
    <row r="23" spans="1:57" hidden="1">
      <c r="A23" s="22">
        <f t="shared" si="0"/>
        <v>572</v>
      </c>
      <c r="B23" s="5" t="s">
        <v>12</v>
      </c>
      <c r="C23" s="5" t="s">
        <v>14</v>
      </c>
      <c r="D23" s="5" t="s">
        <v>72</v>
      </c>
      <c r="E23" s="5" t="s">
        <v>83</v>
      </c>
      <c r="F23" s="17">
        <v>0</v>
      </c>
      <c r="G23" s="17">
        <v>0</v>
      </c>
      <c r="H23" s="18">
        <v>0</v>
      </c>
      <c r="I23" s="18">
        <v>8.36</v>
      </c>
      <c r="J23" s="40">
        <v>234</v>
      </c>
      <c r="K23" s="22">
        <v>572</v>
      </c>
      <c r="L23" s="28"/>
      <c r="M23" s="28"/>
      <c r="N23" s="31">
        <v>0.55763888888888891</v>
      </c>
      <c r="O23" s="28">
        <v>0.55833333333333335</v>
      </c>
      <c r="P23" s="28">
        <v>0.55902777777777779</v>
      </c>
      <c r="Q23" s="28">
        <v>0.55972222222222223</v>
      </c>
      <c r="R23" s="28">
        <v>0.56041666666666667</v>
      </c>
      <c r="S23" s="28">
        <v>0.56111111111111112</v>
      </c>
      <c r="T23" s="28">
        <v>0.56180555555555556</v>
      </c>
      <c r="U23" s="28">
        <v>0.56319444444444444</v>
      </c>
      <c r="V23" s="28">
        <v>0.56458333333333333</v>
      </c>
      <c r="W23" s="28">
        <v>0.56597222222222221</v>
      </c>
      <c r="X23" s="28">
        <v>0.56666666666666665</v>
      </c>
      <c r="Y23" s="28">
        <v>0.56805555555555554</v>
      </c>
      <c r="Z23" s="28">
        <v>0.56944444444444442</v>
      </c>
      <c r="AA23" s="28">
        <v>0.57013888888888886</v>
      </c>
      <c r="AB23" s="28"/>
      <c r="AC23" s="28"/>
      <c r="AD23" s="2"/>
      <c r="AE23" s="4"/>
      <c r="AF23" s="5" t="s">
        <v>12</v>
      </c>
      <c r="AG23" s="5" t="s">
        <v>14</v>
      </c>
      <c r="AH23" s="5" t="s">
        <v>75</v>
      </c>
      <c r="AI23" s="5" t="s">
        <v>83</v>
      </c>
      <c r="AJ23" s="17">
        <v>0</v>
      </c>
      <c r="AK23" s="17">
        <v>0</v>
      </c>
      <c r="AL23" s="36">
        <v>0</v>
      </c>
      <c r="AM23" s="36">
        <v>8.02</v>
      </c>
      <c r="AN23" s="5">
        <v>234</v>
      </c>
      <c r="AO23" s="22">
        <v>572</v>
      </c>
      <c r="AP23" s="22"/>
      <c r="AQ23" s="28"/>
      <c r="AR23" s="31">
        <v>0.57430555555555551</v>
      </c>
      <c r="AS23" s="28">
        <v>0.57500000000000007</v>
      </c>
      <c r="AT23" s="28">
        <v>0.57638888888888895</v>
      </c>
      <c r="AU23" s="28">
        <v>0.57777777777777783</v>
      </c>
      <c r="AV23" s="28">
        <v>0.57847222222222217</v>
      </c>
      <c r="AW23" s="28">
        <v>0.57986111111111105</v>
      </c>
      <c r="AX23" s="28">
        <v>0.58124999999999993</v>
      </c>
      <c r="AY23" s="28">
        <v>0.58194444444444449</v>
      </c>
      <c r="AZ23" s="28">
        <v>0.58263888888888893</v>
      </c>
      <c r="BA23" s="28">
        <v>0.58333333333333337</v>
      </c>
      <c r="BB23" s="28">
        <v>0.58472222222222225</v>
      </c>
      <c r="BC23" s="28">
        <v>0.5854166666666667</v>
      </c>
      <c r="BD23" s="28">
        <v>0.58680555555555558</v>
      </c>
      <c r="BE23" s="28"/>
    </row>
    <row r="24" spans="1:57" hidden="1">
      <c r="A24" s="22">
        <f t="shared" si="0"/>
        <v>572</v>
      </c>
      <c r="B24" s="5" t="s">
        <v>12</v>
      </c>
      <c r="C24" s="5" t="s">
        <v>14</v>
      </c>
      <c r="D24" s="5" t="s">
        <v>72</v>
      </c>
      <c r="E24" s="5" t="s">
        <v>83</v>
      </c>
      <c r="F24" s="17">
        <v>0</v>
      </c>
      <c r="G24" s="17">
        <v>0</v>
      </c>
      <c r="H24" s="18">
        <v>0</v>
      </c>
      <c r="I24" s="18">
        <v>8.36</v>
      </c>
      <c r="J24" s="40">
        <v>234</v>
      </c>
      <c r="K24" s="22">
        <v>572</v>
      </c>
      <c r="L24" s="28"/>
      <c r="M24" s="28"/>
      <c r="N24" s="31">
        <v>0.58680555555555558</v>
      </c>
      <c r="O24" s="28">
        <v>0.58750000000000002</v>
      </c>
      <c r="P24" s="28">
        <v>0.58819444444444446</v>
      </c>
      <c r="Q24" s="28">
        <v>0.58888888888888891</v>
      </c>
      <c r="R24" s="28">
        <v>0.58958333333333335</v>
      </c>
      <c r="S24" s="28">
        <v>0.59027777777777779</v>
      </c>
      <c r="T24" s="28">
        <v>0.59097222222222223</v>
      </c>
      <c r="U24" s="28">
        <v>0.59236111111111112</v>
      </c>
      <c r="V24" s="28">
        <v>0.59375</v>
      </c>
      <c r="W24" s="28">
        <v>0.59513888888888888</v>
      </c>
      <c r="X24" s="28">
        <v>0.59583333333333333</v>
      </c>
      <c r="Y24" s="28">
        <v>0.59722222222222221</v>
      </c>
      <c r="Z24" s="28">
        <v>0.59861111111111109</v>
      </c>
      <c r="AA24" s="28">
        <v>0.59930555555555554</v>
      </c>
      <c r="AB24" s="28"/>
      <c r="AC24" s="28"/>
      <c r="AD24" s="2"/>
      <c r="AE24" s="4"/>
      <c r="AF24" s="5" t="s">
        <v>12</v>
      </c>
      <c r="AG24" s="5" t="s">
        <v>14</v>
      </c>
      <c r="AH24" s="5" t="s">
        <v>75</v>
      </c>
      <c r="AI24" s="5" t="s">
        <v>83</v>
      </c>
      <c r="AJ24" s="17">
        <v>0</v>
      </c>
      <c r="AK24" s="17">
        <v>0</v>
      </c>
      <c r="AL24" s="36">
        <v>0</v>
      </c>
      <c r="AM24" s="36">
        <v>8.02</v>
      </c>
      <c r="AN24" s="5">
        <v>234</v>
      </c>
      <c r="AO24" s="22">
        <v>572</v>
      </c>
      <c r="AP24" s="22"/>
      <c r="AQ24" s="28"/>
      <c r="AR24" s="31">
        <v>0.60347222222222219</v>
      </c>
      <c r="AS24" s="28">
        <v>0.60416666666666663</v>
      </c>
      <c r="AT24" s="28">
        <v>0.60555555555555551</v>
      </c>
      <c r="AU24" s="28">
        <v>0.6069444444444444</v>
      </c>
      <c r="AV24" s="28">
        <v>0.60763888888888895</v>
      </c>
      <c r="AW24" s="28">
        <v>0.60902777777777783</v>
      </c>
      <c r="AX24" s="28">
        <v>0.61041666666666672</v>
      </c>
      <c r="AY24" s="28">
        <v>0.61111111111111105</v>
      </c>
      <c r="AZ24" s="28">
        <v>0.61180555555555549</v>
      </c>
      <c r="BA24" s="28">
        <v>0.61249999999999993</v>
      </c>
      <c r="BB24" s="28">
        <v>0.61388888888888882</v>
      </c>
      <c r="BC24" s="28">
        <v>0.61458333333333337</v>
      </c>
      <c r="BD24" s="28">
        <v>0.61597222222222225</v>
      </c>
      <c r="BE24" s="28"/>
    </row>
    <row r="25" spans="1:57" hidden="1">
      <c r="A25" s="22">
        <f t="shared" si="0"/>
        <v>572</v>
      </c>
      <c r="B25" s="5" t="s">
        <v>12</v>
      </c>
      <c r="C25" s="5" t="s">
        <v>14</v>
      </c>
      <c r="D25" s="5" t="s">
        <v>72</v>
      </c>
      <c r="E25" s="5" t="s">
        <v>83</v>
      </c>
      <c r="F25" s="17">
        <v>0</v>
      </c>
      <c r="G25" s="17">
        <v>0</v>
      </c>
      <c r="H25" s="18">
        <v>0</v>
      </c>
      <c r="I25" s="18">
        <v>8.36</v>
      </c>
      <c r="J25" s="40">
        <v>234</v>
      </c>
      <c r="K25" s="22">
        <v>572</v>
      </c>
      <c r="L25" s="28"/>
      <c r="M25" s="28"/>
      <c r="N25" s="31">
        <v>0.61597222222222225</v>
      </c>
      <c r="O25" s="28">
        <v>0.6166666666666667</v>
      </c>
      <c r="P25" s="28">
        <v>0.61736111111111114</v>
      </c>
      <c r="Q25" s="28">
        <v>0.61805555555555558</v>
      </c>
      <c r="R25" s="28">
        <v>0.61875000000000002</v>
      </c>
      <c r="S25" s="28">
        <v>0.61944444444444446</v>
      </c>
      <c r="T25" s="28">
        <v>0.62013888888888891</v>
      </c>
      <c r="U25" s="28">
        <v>0.62152777777777779</v>
      </c>
      <c r="V25" s="28">
        <v>0.62291666666666667</v>
      </c>
      <c r="W25" s="28">
        <v>0.62430555555555556</v>
      </c>
      <c r="X25" s="28">
        <v>0.625</v>
      </c>
      <c r="Y25" s="28">
        <v>0.62638888888888888</v>
      </c>
      <c r="Z25" s="28">
        <v>0.62777777777777777</v>
      </c>
      <c r="AA25" s="28">
        <v>0.62847222222222221</v>
      </c>
      <c r="AB25" s="28"/>
      <c r="AC25" s="28"/>
      <c r="AD25" s="2"/>
      <c r="AE25" s="4"/>
      <c r="AF25" s="5" t="s">
        <v>12</v>
      </c>
      <c r="AG25" s="5" t="s">
        <v>14</v>
      </c>
      <c r="AH25" s="5" t="s">
        <v>75</v>
      </c>
      <c r="AI25" s="5" t="s">
        <v>83</v>
      </c>
      <c r="AJ25" s="17">
        <v>0</v>
      </c>
      <c r="AK25" s="17">
        <v>0</v>
      </c>
      <c r="AL25" s="36">
        <v>0</v>
      </c>
      <c r="AM25" s="36">
        <v>8.02</v>
      </c>
      <c r="AN25" s="5">
        <v>234</v>
      </c>
      <c r="AO25" s="22">
        <v>572</v>
      </c>
      <c r="AP25" s="22"/>
      <c r="AQ25" s="28"/>
      <c r="AR25" s="31">
        <v>0.63263888888888886</v>
      </c>
      <c r="AS25" s="28">
        <v>0.6333333333333333</v>
      </c>
      <c r="AT25" s="28">
        <v>0.63472222222222219</v>
      </c>
      <c r="AU25" s="28">
        <v>0.63611111111111118</v>
      </c>
      <c r="AV25" s="28">
        <v>0.63680555555555551</v>
      </c>
      <c r="AW25" s="28">
        <v>0.6381944444444444</v>
      </c>
      <c r="AX25" s="28">
        <v>0.63958333333333328</v>
      </c>
      <c r="AY25" s="28">
        <v>0.64027777777777783</v>
      </c>
      <c r="AZ25" s="28">
        <v>0.64097222222222228</v>
      </c>
      <c r="BA25" s="28">
        <v>0.64166666666666672</v>
      </c>
      <c r="BB25" s="28">
        <v>0.6430555555555556</v>
      </c>
      <c r="BC25" s="28">
        <v>0.64374999999999993</v>
      </c>
      <c r="BD25" s="28">
        <v>0.64513888888888882</v>
      </c>
      <c r="BE25" s="28"/>
    </row>
    <row r="26" spans="1:57" hidden="1">
      <c r="A26" s="22">
        <f t="shared" si="0"/>
        <v>572</v>
      </c>
      <c r="B26" s="5" t="s">
        <v>12</v>
      </c>
      <c r="C26" s="5" t="s">
        <v>14</v>
      </c>
      <c r="D26" s="5" t="s">
        <v>72</v>
      </c>
      <c r="E26" s="5" t="s">
        <v>83</v>
      </c>
      <c r="F26" s="17">
        <v>0</v>
      </c>
      <c r="G26" s="17">
        <v>0</v>
      </c>
      <c r="H26" s="18">
        <v>0</v>
      </c>
      <c r="I26" s="18">
        <v>8.36</v>
      </c>
      <c r="J26" s="40">
        <v>234</v>
      </c>
      <c r="K26" s="22">
        <v>572</v>
      </c>
      <c r="L26" s="28"/>
      <c r="M26" s="28"/>
      <c r="N26" s="31">
        <v>0.64513888888888882</v>
      </c>
      <c r="O26" s="28">
        <v>0.64583333333333337</v>
      </c>
      <c r="P26" s="28">
        <v>0.64652777777777781</v>
      </c>
      <c r="Q26" s="28">
        <v>0.64722222222222225</v>
      </c>
      <c r="R26" s="28">
        <v>0.6479166666666667</v>
      </c>
      <c r="S26" s="28">
        <v>0.64861111111111114</v>
      </c>
      <c r="T26" s="28">
        <v>0.64930555555555558</v>
      </c>
      <c r="U26" s="28">
        <v>0.65069444444444446</v>
      </c>
      <c r="V26" s="28">
        <v>0.65208333333333335</v>
      </c>
      <c r="W26" s="28">
        <v>0.65347222222222223</v>
      </c>
      <c r="X26" s="28">
        <v>0.65416666666666667</v>
      </c>
      <c r="Y26" s="28">
        <v>0.65555555555555556</v>
      </c>
      <c r="Z26" s="28">
        <v>0.65694444444444444</v>
      </c>
      <c r="AA26" s="28">
        <v>0.65763888888888888</v>
      </c>
      <c r="AB26" s="28"/>
      <c r="AC26" s="28"/>
      <c r="AD26" s="2"/>
      <c r="AE26" s="4"/>
      <c r="AF26" s="5" t="s">
        <v>12</v>
      </c>
      <c r="AG26" s="5" t="s">
        <v>14</v>
      </c>
      <c r="AH26" s="5" t="s">
        <v>75</v>
      </c>
      <c r="AI26" s="5" t="s">
        <v>83</v>
      </c>
      <c r="AJ26" s="17">
        <v>0</v>
      </c>
      <c r="AK26" s="17">
        <v>0</v>
      </c>
      <c r="AL26" s="36">
        <v>0</v>
      </c>
      <c r="AM26" s="36">
        <v>8.02</v>
      </c>
      <c r="AN26" s="5">
        <v>234</v>
      </c>
      <c r="AO26" s="22">
        <v>572</v>
      </c>
      <c r="AP26" s="22"/>
      <c r="AQ26" s="28"/>
      <c r="AR26" s="31">
        <v>0.66180555555555554</v>
      </c>
      <c r="AS26" s="28">
        <v>0.66249999999999998</v>
      </c>
      <c r="AT26" s="28">
        <v>0.66388888888888886</v>
      </c>
      <c r="AU26" s="28">
        <v>0.66527777777777775</v>
      </c>
      <c r="AV26" s="28">
        <v>0.66597222222222219</v>
      </c>
      <c r="AW26" s="28">
        <v>0.66736111111111107</v>
      </c>
      <c r="AX26" s="28">
        <v>0.66875000000000007</v>
      </c>
      <c r="AY26" s="28">
        <v>0.6694444444444444</v>
      </c>
      <c r="AZ26" s="28">
        <v>0.67013888888888884</v>
      </c>
      <c r="BA26" s="28">
        <v>0.67083333333333339</v>
      </c>
      <c r="BB26" s="28">
        <v>0.67222222222222217</v>
      </c>
      <c r="BC26" s="28">
        <v>0.67291666666666661</v>
      </c>
      <c r="BD26" s="28">
        <v>0.6743055555555556</v>
      </c>
      <c r="BE26" s="28"/>
    </row>
    <row r="27" spans="1:57" hidden="1">
      <c r="A27" s="22">
        <f t="shared" si="0"/>
        <v>572</v>
      </c>
      <c r="B27" s="5" t="s">
        <v>12</v>
      </c>
      <c r="C27" s="5" t="s">
        <v>14</v>
      </c>
      <c r="D27" s="5" t="s">
        <v>72</v>
      </c>
      <c r="E27" s="5" t="s">
        <v>66</v>
      </c>
      <c r="F27" s="17">
        <v>0</v>
      </c>
      <c r="G27" s="17">
        <v>0</v>
      </c>
      <c r="H27" s="18">
        <v>0</v>
      </c>
      <c r="I27" s="18">
        <v>8.36</v>
      </c>
      <c r="J27" s="40">
        <v>234</v>
      </c>
      <c r="K27" s="22">
        <v>572</v>
      </c>
      <c r="L27" s="28"/>
      <c r="M27" s="28"/>
      <c r="N27" s="31">
        <v>0.6743055555555556</v>
      </c>
      <c r="O27" s="28">
        <v>0.67499999999999993</v>
      </c>
      <c r="P27" s="28">
        <v>0.67569444444444438</v>
      </c>
      <c r="Q27" s="28">
        <v>0.67638888888888893</v>
      </c>
      <c r="R27" s="28">
        <v>0.67708333333333337</v>
      </c>
      <c r="S27" s="28">
        <v>0.67777777777777781</v>
      </c>
      <c r="T27" s="28">
        <v>0.67847222222222225</v>
      </c>
      <c r="U27" s="28">
        <v>0.67986111111111114</v>
      </c>
      <c r="V27" s="28">
        <v>0.68125000000000002</v>
      </c>
      <c r="W27" s="28">
        <v>0.68263888888888891</v>
      </c>
      <c r="X27" s="28">
        <v>0.68333333333333324</v>
      </c>
      <c r="Y27" s="28">
        <v>0.68472222222222223</v>
      </c>
      <c r="Z27" s="28">
        <v>0.68611111111111101</v>
      </c>
      <c r="AA27" s="28">
        <v>0.68680555555555556</v>
      </c>
      <c r="AB27" s="28"/>
      <c r="AC27" s="28"/>
      <c r="AD27" s="2"/>
      <c r="AE27" s="4"/>
      <c r="AF27" s="5" t="s">
        <v>12</v>
      </c>
      <c r="AG27" s="5" t="s">
        <v>14</v>
      </c>
      <c r="AH27" s="5" t="s">
        <v>75</v>
      </c>
      <c r="AI27" s="5" t="s">
        <v>66</v>
      </c>
      <c r="AJ27" s="17">
        <v>0</v>
      </c>
      <c r="AK27" s="17">
        <v>0</v>
      </c>
      <c r="AL27" s="36">
        <v>0</v>
      </c>
      <c r="AM27" s="36">
        <v>8.02</v>
      </c>
      <c r="AN27" s="5">
        <v>234</v>
      </c>
      <c r="AO27" s="22">
        <v>572</v>
      </c>
      <c r="AP27" s="22"/>
      <c r="AQ27" s="28"/>
      <c r="AR27" s="31">
        <v>0.69097222222222221</v>
      </c>
      <c r="AS27" s="28">
        <v>0.69166666666666676</v>
      </c>
      <c r="AT27" s="28">
        <v>0.69305555555555554</v>
      </c>
      <c r="AU27" s="28">
        <v>0.69444444444444453</v>
      </c>
      <c r="AV27" s="28">
        <v>0.69513888888888886</v>
      </c>
      <c r="AW27" s="28">
        <v>0.69652777777777775</v>
      </c>
      <c r="AX27" s="28">
        <v>0.69791666666666663</v>
      </c>
      <c r="AY27" s="28">
        <v>0.69861111111111107</v>
      </c>
      <c r="AZ27" s="28">
        <v>0.69930555555555551</v>
      </c>
      <c r="BA27" s="28">
        <v>0.70000000000000007</v>
      </c>
      <c r="BB27" s="28">
        <v>0.70138888888888884</v>
      </c>
      <c r="BC27" s="28">
        <v>0.70208333333333339</v>
      </c>
      <c r="BD27" s="28">
        <v>0.70347222222222217</v>
      </c>
      <c r="BE27" s="28"/>
    </row>
    <row r="28" spans="1:57" hidden="1">
      <c r="A28" s="22">
        <f t="shared" si="0"/>
        <v>572</v>
      </c>
      <c r="B28" s="5" t="s">
        <v>12</v>
      </c>
      <c r="C28" s="5" t="s">
        <v>14</v>
      </c>
      <c r="D28" s="5" t="s">
        <v>72</v>
      </c>
      <c r="E28" s="5" t="s">
        <v>66</v>
      </c>
      <c r="F28" s="17">
        <v>0</v>
      </c>
      <c r="G28" s="17">
        <v>2.63</v>
      </c>
      <c r="H28" s="18">
        <v>2.63</v>
      </c>
      <c r="I28" s="18">
        <v>8.36</v>
      </c>
      <c r="J28" s="40">
        <v>234</v>
      </c>
      <c r="K28" s="22">
        <v>572</v>
      </c>
      <c r="L28" s="28"/>
      <c r="M28" s="28"/>
      <c r="N28" s="31">
        <v>0.70347222222222217</v>
      </c>
      <c r="O28" s="28">
        <v>0.70416666666666661</v>
      </c>
      <c r="P28" s="28">
        <v>0.70486111111111116</v>
      </c>
      <c r="Q28" s="28">
        <v>0.7055555555555556</v>
      </c>
      <c r="R28" s="28">
        <v>0.70624999999999993</v>
      </c>
      <c r="S28" s="28">
        <v>0.70694444444444438</v>
      </c>
      <c r="T28" s="28">
        <v>0.70763888888888893</v>
      </c>
      <c r="U28" s="28">
        <v>0.7090277777777777</v>
      </c>
      <c r="V28" s="28">
        <v>0.7104166666666667</v>
      </c>
      <c r="W28" s="28">
        <v>0.71180555555555547</v>
      </c>
      <c r="X28" s="28">
        <v>0.71250000000000002</v>
      </c>
      <c r="Y28" s="28">
        <v>0.71388888888888891</v>
      </c>
      <c r="Z28" s="28">
        <v>0.71527777777777779</v>
      </c>
      <c r="AA28" s="28">
        <v>0.71597222222222223</v>
      </c>
      <c r="AB28" s="32">
        <v>0.72291666666666676</v>
      </c>
      <c r="AC28" s="28"/>
      <c r="AD28" s="2"/>
      <c r="AE28" s="4"/>
      <c r="AF28" s="5"/>
      <c r="AG28" s="5"/>
      <c r="AH28" s="5" t="s">
        <v>83</v>
      </c>
      <c r="AI28" s="5" t="s">
        <v>83</v>
      </c>
      <c r="AJ28" s="17"/>
      <c r="AK28" s="17"/>
      <c r="AL28" s="36"/>
      <c r="AM28" s="36"/>
      <c r="AN28" s="5"/>
      <c r="AO28" s="22"/>
      <c r="AP28" s="22"/>
      <c r="AQ28" s="28"/>
      <c r="AR28" s="31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</row>
    <row r="29" spans="1:57">
      <c r="A29" s="22">
        <f t="shared" si="0"/>
        <v>850</v>
      </c>
      <c r="B29" s="5"/>
      <c r="C29" s="5"/>
      <c r="D29" s="5" t="s">
        <v>83</v>
      </c>
      <c r="E29" s="5" t="s">
        <v>83</v>
      </c>
      <c r="F29" s="17"/>
      <c r="G29" s="17"/>
      <c r="H29" s="18"/>
      <c r="I29" s="18"/>
      <c r="J29" s="40"/>
      <c r="K29" s="22"/>
      <c r="L29" s="28"/>
      <c r="M29" s="28"/>
      <c r="N29" s="31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"/>
      <c r="AE29" s="4"/>
      <c r="AF29" s="7" t="s">
        <v>12</v>
      </c>
      <c r="AG29" s="7" t="s">
        <v>24</v>
      </c>
      <c r="AH29" s="7" t="s">
        <v>75</v>
      </c>
      <c r="AI29" s="7" t="s">
        <v>66</v>
      </c>
      <c r="AJ29" s="17">
        <v>0</v>
      </c>
      <c r="AK29" s="17">
        <v>0</v>
      </c>
      <c r="AL29" s="37">
        <v>0</v>
      </c>
      <c r="AM29" s="37">
        <v>8.02</v>
      </c>
      <c r="AN29" s="71" t="s">
        <v>23</v>
      </c>
      <c r="AO29" s="22">
        <v>850</v>
      </c>
      <c r="AP29" s="71">
        <v>246</v>
      </c>
      <c r="AQ29" s="28"/>
      <c r="AR29" s="72">
        <v>0.71527777777777779</v>
      </c>
      <c r="AS29" s="28">
        <v>0.71597222222222234</v>
      </c>
      <c r="AT29" s="28">
        <v>0.71736111111111112</v>
      </c>
      <c r="AU29" s="28">
        <v>0.71875000000000011</v>
      </c>
      <c r="AV29" s="28">
        <v>0.71944444444444444</v>
      </c>
      <c r="AW29" s="28">
        <v>0.72083333333333333</v>
      </c>
      <c r="AX29" s="28">
        <v>0.72222222222222221</v>
      </c>
      <c r="AY29" s="28">
        <v>0.72291666666666665</v>
      </c>
      <c r="AZ29" s="28">
        <v>0.72361111111111109</v>
      </c>
      <c r="BA29" s="28">
        <v>0.72430555555555565</v>
      </c>
      <c r="BB29" s="28">
        <v>0.72569444444444442</v>
      </c>
      <c r="BC29" s="28">
        <v>0.72638888888888897</v>
      </c>
      <c r="BD29" s="28">
        <v>0.72777777777777775</v>
      </c>
      <c r="BE29" s="28"/>
    </row>
    <row r="30" spans="1:57">
      <c r="A30" s="22">
        <f t="shared" si="0"/>
        <v>851</v>
      </c>
      <c r="B30" s="7" t="s">
        <v>12</v>
      </c>
      <c r="C30" s="7" t="s">
        <v>24</v>
      </c>
      <c r="D30" s="7" t="s">
        <v>72</v>
      </c>
      <c r="E30" s="7" t="s">
        <v>66</v>
      </c>
      <c r="F30" s="17">
        <v>0</v>
      </c>
      <c r="G30" s="17">
        <v>2.63</v>
      </c>
      <c r="H30" s="27">
        <v>2.63</v>
      </c>
      <c r="I30" s="27">
        <v>8.36</v>
      </c>
      <c r="J30" s="71" t="s">
        <v>23</v>
      </c>
      <c r="K30" s="22">
        <v>850</v>
      </c>
      <c r="L30" s="28"/>
      <c r="M30" s="28"/>
      <c r="N30" s="31">
        <v>0.72777777777777775</v>
      </c>
      <c r="O30" s="28">
        <v>0.72847222222222219</v>
      </c>
      <c r="P30" s="28">
        <v>0.72916666666666674</v>
      </c>
      <c r="Q30" s="28">
        <v>0.72986111111111118</v>
      </c>
      <c r="R30" s="28">
        <v>0.73055555555555551</v>
      </c>
      <c r="S30" s="28">
        <v>0.73124999999999996</v>
      </c>
      <c r="T30" s="28">
        <v>0.73194444444444451</v>
      </c>
      <c r="U30" s="28">
        <v>0.73333333333333328</v>
      </c>
      <c r="V30" s="28">
        <v>0.73472222222222228</v>
      </c>
      <c r="W30" s="28">
        <v>0.73611111111111105</v>
      </c>
      <c r="X30" s="28">
        <v>0.7368055555555556</v>
      </c>
      <c r="Y30" s="28">
        <v>0.73819444444444449</v>
      </c>
      <c r="Z30" s="28">
        <v>0.73958333333333337</v>
      </c>
      <c r="AA30" s="28">
        <v>0.74027777777777781</v>
      </c>
      <c r="AB30" s="32">
        <v>0.74722222222222234</v>
      </c>
      <c r="AC30" s="28"/>
      <c r="AD30" s="2"/>
      <c r="AE30" s="4"/>
      <c r="AF30" s="7" t="s">
        <v>12</v>
      </c>
      <c r="AG30" s="7" t="s">
        <v>24</v>
      </c>
      <c r="AH30" s="7" t="s">
        <v>75</v>
      </c>
      <c r="AI30" s="7" t="s">
        <v>66</v>
      </c>
      <c r="AJ30" s="17">
        <v>0</v>
      </c>
      <c r="AK30" s="17">
        <v>0</v>
      </c>
      <c r="AL30" s="37">
        <v>0</v>
      </c>
      <c r="AM30" s="37">
        <v>8.02</v>
      </c>
      <c r="AN30" s="71" t="s">
        <v>23</v>
      </c>
      <c r="AO30" s="22">
        <v>851</v>
      </c>
      <c r="AP30" s="71" t="s">
        <v>23</v>
      </c>
      <c r="AQ30" s="28"/>
      <c r="AR30" s="72">
        <v>0.72013888888888899</v>
      </c>
      <c r="AS30" s="28">
        <v>0.72083333333333355</v>
      </c>
      <c r="AT30" s="28">
        <v>0.72222222222222243</v>
      </c>
      <c r="AU30" s="28">
        <v>0.72361111111111132</v>
      </c>
      <c r="AV30" s="28">
        <v>0.72430555555555576</v>
      </c>
      <c r="AW30" s="28">
        <v>0.72569444444444453</v>
      </c>
      <c r="AX30" s="28">
        <v>0.72708333333333353</v>
      </c>
      <c r="AY30" s="28">
        <v>0.72777777777777797</v>
      </c>
      <c r="AZ30" s="28">
        <v>0.72847222222222241</v>
      </c>
      <c r="BA30" s="28">
        <v>0.72916666666666685</v>
      </c>
      <c r="BB30" s="28">
        <v>0.73055555555555574</v>
      </c>
      <c r="BC30" s="28">
        <v>0.73125000000000029</v>
      </c>
      <c r="BD30" s="28">
        <v>0.73263888888888884</v>
      </c>
      <c r="BE30" s="28"/>
    </row>
    <row r="31" spans="1:57">
      <c r="A31" s="22">
        <f t="shared" si="0"/>
        <v>851</v>
      </c>
      <c r="B31" s="7" t="s">
        <v>12</v>
      </c>
      <c r="C31" s="7" t="s">
        <v>24</v>
      </c>
      <c r="D31" s="7" t="s">
        <v>72</v>
      </c>
      <c r="E31" s="7" t="s">
        <v>66</v>
      </c>
      <c r="F31" s="17">
        <v>0</v>
      </c>
      <c r="G31" s="17">
        <v>2.63</v>
      </c>
      <c r="H31" s="27">
        <v>2.63</v>
      </c>
      <c r="I31" s="27">
        <v>8.36</v>
      </c>
      <c r="J31" s="71" t="s">
        <v>23</v>
      </c>
      <c r="K31" s="22">
        <v>851</v>
      </c>
      <c r="L31" s="28"/>
      <c r="M31" s="28"/>
      <c r="N31" s="31">
        <v>0.73263888888888884</v>
      </c>
      <c r="O31" s="28">
        <v>0.73333333333333339</v>
      </c>
      <c r="P31" s="28">
        <v>0.73402777777777783</v>
      </c>
      <c r="Q31" s="28">
        <v>0.73472222222222217</v>
      </c>
      <c r="R31" s="28">
        <v>0.73541666666666661</v>
      </c>
      <c r="S31" s="28">
        <v>0.73611111111111105</v>
      </c>
      <c r="T31" s="28">
        <v>0.7368055555555556</v>
      </c>
      <c r="U31" s="28">
        <v>0.73819444444444438</v>
      </c>
      <c r="V31" s="28">
        <v>0.73958333333333337</v>
      </c>
      <c r="W31" s="28">
        <v>0.74097222222222225</v>
      </c>
      <c r="X31" s="28">
        <v>0.7416666666666667</v>
      </c>
      <c r="Y31" s="28">
        <v>0.74305555555555547</v>
      </c>
      <c r="Z31" s="28">
        <v>0.74444444444444446</v>
      </c>
      <c r="AA31" s="28">
        <v>0.74513888888888891</v>
      </c>
      <c r="AB31" s="32">
        <v>0.75208333333333333</v>
      </c>
      <c r="AC31" s="28"/>
      <c r="AD31" s="2"/>
      <c r="AE31" s="4"/>
      <c r="AF31" s="7" t="s">
        <v>12</v>
      </c>
      <c r="AG31" s="7" t="s">
        <v>24</v>
      </c>
      <c r="AH31" s="7" t="s">
        <v>75</v>
      </c>
      <c r="AI31" s="7" t="s">
        <v>66</v>
      </c>
      <c r="AJ31" s="17">
        <v>0</v>
      </c>
      <c r="AK31" s="17">
        <v>0</v>
      </c>
      <c r="AL31" s="37">
        <v>0</v>
      </c>
      <c r="AM31" s="37">
        <v>8.02</v>
      </c>
      <c r="AN31" s="71" t="s">
        <v>23</v>
      </c>
      <c r="AO31" s="22">
        <v>725</v>
      </c>
      <c r="AP31" s="71" t="s">
        <v>23</v>
      </c>
      <c r="AQ31" s="28"/>
      <c r="AR31" s="72">
        <v>0.73472222222222217</v>
      </c>
      <c r="AS31" s="28">
        <v>0.73541666666666672</v>
      </c>
      <c r="AT31" s="28">
        <v>0.7368055555555556</v>
      </c>
      <c r="AU31" s="28">
        <v>0.73819444444444449</v>
      </c>
      <c r="AV31" s="28">
        <v>0.73888888888888893</v>
      </c>
      <c r="AW31" s="28">
        <v>0.74027777777777781</v>
      </c>
      <c r="AX31" s="28">
        <v>0.7416666666666667</v>
      </c>
      <c r="AY31" s="28">
        <v>0.74236111111111114</v>
      </c>
      <c r="AZ31" s="28">
        <v>0.74305555555555558</v>
      </c>
      <c r="BA31" s="28">
        <v>0.74375000000000002</v>
      </c>
      <c r="BB31" s="28">
        <v>0.74513888888888891</v>
      </c>
      <c r="BC31" s="28">
        <v>0.74583333333333335</v>
      </c>
      <c r="BD31" s="28">
        <v>0.74722222222222223</v>
      </c>
      <c r="BE31" s="28"/>
    </row>
    <row r="32" spans="1:57">
      <c r="A32" s="22">
        <f t="shared" si="0"/>
        <v>728</v>
      </c>
      <c r="B32" s="7" t="s">
        <v>12</v>
      </c>
      <c r="C32" s="7" t="s">
        <v>24</v>
      </c>
      <c r="D32" s="7" t="s">
        <v>72</v>
      </c>
      <c r="E32" s="7" t="s">
        <v>66</v>
      </c>
      <c r="F32" s="17">
        <v>0</v>
      </c>
      <c r="G32" s="17">
        <v>2.63</v>
      </c>
      <c r="H32" s="27">
        <v>2.63</v>
      </c>
      <c r="I32" s="27">
        <v>8.36</v>
      </c>
      <c r="J32" s="71" t="s">
        <v>23</v>
      </c>
      <c r="K32" s="22">
        <v>725</v>
      </c>
      <c r="L32" s="28"/>
      <c r="M32" s="28"/>
      <c r="N32" s="31">
        <v>0.74722222222222223</v>
      </c>
      <c r="O32" s="28">
        <v>0.74791666666666667</v>
      </c>
      <c r="P32" s="28">
        <v>0.74861111111111101</v>
      </c>
      <c r="Q32" s="28">
        <v>0.74930555555555556</v>
      </c>
      <c r="R32" s="28">
        <v>0.75</v>
      </c>
      <c r="S32" s="28">
        <v>0.75069444444444444</v>
      </c>
      <c r="T32" s="28">
        <v>0.75138888888888899</v>
      </c>
      <c r="U32" s="28">
        <v>0.75277777777777777</v>
      </c>
      <c r="V32" s="28">
        <v>0.75416666666666676</v>
      </c>
      <c r="W32" s="28">
        <v>0.75555555555555554</v>
      </c>
      <c r="X32" s="28">
        <v>0.75624999999999998</v>
      </c>
      <c r="Y32" s="28">
        <v>0.75763888888888886</v>
      </c>
      <c r="Z32" s="28">
        <v>0.75902777777777775</v>
      </c>
      <c r="AA32" s="28">
        <v>0.7597222222222223</v>
      </c>
      <c r="AB32" s="32">
        <v>0.76666666666666661</v>
      </c>
      <c r="AC32" s="28"/>
      <c r="AD32" s="2"/>
      <c r="AE32" s="4"/>
      <c r="AF32" s="7" t="s">
        <v>12</v>
      </c>
      <c r="AG32" s="7" t="s">
        <v>24</v>
      </c>
      <c r="AH32" s="7" t="s">
        <v>75</v>
      </c>
      <c r="AI32" s="7" t="s">
        <v>66</v>
      </c>
      <c r="AJ32" s="17">
        <v>0</v>
      </c>
      <c r="AK32" s="17">
        <v>0</v>
      </c>
      <c r="AL32" s="37">
        <v>0</v>
      </c>
      <c r="AM32" s="37">
        <v>8.02</v>
      </c>
      <c r="AN32" s="71" t="s">
        <v>23</v>
      </c>
      <c r="AO32" s="22">
        <v>728</v>
      </c>
      <c r="AP32" s="71" t="s">
        <v>23</v>
      </c>
      <c r="AQ32" s="28"/>
      <c r="AR32" s="72">
        <v>0.75555555555555554</v>
      </c>
      <c r="AS32" s="28">
        <v>0.75625000000000009</v>
      </c>
      <c r="AT32" s="28">
        <v>0.75763888888888897</v>
      </c>
      <c r="AU32" s="28">
        <v>0.75902777777777786</v>
      </c>
      <c r="AV32" s="28">
        <v>0.7597222222222223</v>
      </c>
      <c r="AW32" s="28">
        <v>0.76111111111111118</v>
      </c>
      <c r="AX32" s="28">
        <v>0.76250000000000007</v>
      </c>
      <c r="AY32" s="28">
        <v>0.76319444444444451</v>
      </c>
      <c r="AZ32" s="28">
        <v>0.76388888888888895</v>
      </c>
      <c r="BA32" s="28">
        <v>0.76458333333333339</v>
      </c>
      <c r="BB32" s="28">
        <v>0.76597222222222228</v>
      </c>
      <c r="BC32" s="28">
        <v>0.76666666666666672</v>
      </c>
      <c r="BD32" s="28">
        <v>0.7680555555555556</v>
      </c>
      <c r="BE32" s="28"/>
    </row>
    <row r="33" spans="1:57">
      <c r="A33" s="22">
        <f t="shared" si="0"/>
        <v>729</v>
      </c>
      <c r="B33" s="7"/>
      <c r="C33" s="7"/>
      <c r="D33" s="7" t="s">
        <v>83</v>
      </c>
      <c r="E33" s="7" t="s">
        <v>83</v>
      </c>
      <c r="F33" s="17"/>
      <c r="G33" s="17"/>
      <c r="H33" s="27"/>
      <c r="I33" s="27"/>
      <c r="J33" s="38"/>
      <c r="K33" s="22"/>
      <c r="L33" s="28"/>
      <c r="M33" s="28"/>
      <c r="N33" s="31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"/>
      <c r="AE33" s="4"/>
      <c r="AF33" s="7" t="s">
        <v>12</v>
      </c>
      <c r="AG33" s="7" t="s">
        <v>24</v>
      </c>
      <c r="AH33" s="7" t="s">
        <v>75</v>
      </c>
      <c r="AI33" s="7" t="s">
        <v>66</v>
      </c>
      <c r="AJ33" s="17">
        <v>0</v>
      </c>
      <c r="AK33" s="17">
        <v>0</v>
      </c>
      <c r="AL33" s="37">
        <v>0</v>
      </c>
      <c r="AM33" s="37">
        <v>8.02</v>
      </c>
      <c r="AN33" s="71" t="s">
        <v>23</v>
      </c>
      <c r="AO33" s="22">
        <v>729</v>
      </c>
      <c r="AP33" s="71" t="s">
        <v>23</v>
      </c>
      <c r="AQ33" s="28"/>
      <c r="AR33" s="72">
        <v>0.76597222222222217</v>
      </c>
      <c r="AS33" s="28">
        <v>0.76666666666666672</v>
      </c>
      <c r="AT33" s="28">
        <v>0.7680555555555556</v>
      </c>
      <c r="AU33" s="28">
        <v>0.76944444444444449</v>
      </c>
      <c r="AV33" s="28">
        <v>0.77013888888888893</v>
      </c>
      <c r="AW33" s="28">
        <v>0.77152777777777781</v>
      </c>
      <c r="AX33" s="28">
        <v>0.7729166666666667</v>
      </c>
      <c r="AY33" s="28">
        <v>0.77361111111111114</v>
      </c>
      <c r="AZ33" s="28">
        <v>0.77430555555555558</v>
      </c>
      <c r="BA33" s="28">
        <v>0.77500000000000002</v>
      </c>
      <c r="BB33" s="28">
        <v>0.77638888888888891</v>
      </c>
      <c r="BC33" s="28">
        <v>0.77708333333333324</v>
      </c>
      <c r="BD33" s="28">
        <v>0.77847222222222223</v>
      </c>
      <c r="BE33" s="28"/>
    </row>
    <row r="34" spans="1:57">
      <c r="A34" s="22">
        <f t="shared" si="0"/>
        <v>728</v>
      </c>
      <c r="B34" s="7" t="s">
        <v>12</v>
      </c>
      <c r="C34" s="7" t="s">
        <v>24</v>
      </c>
      <c r="D34" s="7" t="s">
        <v>72</v>
      </c>
      <c r="E34" s="7" t="s">
        <v>66</v>
      </c>
      <c r="F34" s="17">
        <v>0</v>
      </c>
      <c r="G34" s="17">
        <v>0</v>
      </c>
      <c r="H34" s="27">
        <v>0</v>
      </c>
      <c r="I34" s="27">
        <v>8.36</v>
      </c>
      <c r="J34" s="71" t="s">
        <v>23</v>
      </c>
      <c r="K34" s="22">
        <v>728</v>
      </c>
      <c r="L34" s="28"/>
      <c r="M34" s="28"/>
      <c r="N34" s="31">
        <v>0.7680555555555556</v>
      </c>
      <c r="O34" s="28">
        <v>0.76874999999999993</v>
      </c>
      <c r="P34" s="28">
        <v>0.76944444444444438</v>
      </c>
      <c r="Q34" s="28">
        <v>0.77013888888888893</v>
      </c>
      <c r="R34" s="28">
        <v>0.77083333333333337</v>
      </c>
      <c r="S34" s="28">
        <v>0.77152777777777781</v>
      </c>
      <c r="T34" s="28">
        <v>0.77222222222222225</v>
      </c>
      <c r="U34" s="28">
        <v>0.77361111111111114</v>
      </c>
      <c r="V34" s="28">
        <v>0.77500000000000002</v>
      </c>
      <c r="W34" s="28">
        <v>0.77638888888888891</v>
      </c>
      <c r="X34" s="28">
        <v>0.77708333333333324</v>
      </c>
      <c r="Y34" s="28">
        <v>0.77847222222222223</v>
      </c>
      <c r="Z34" s="28">
        <v>0.77986111111111101</v>
      </c>
      <c r="AA34" s="28">
        <v>0.78055555555555556</v>
      </c>
      <c r="AB34" s="28"/>
      <c r="AC34" s="28"/>
      <c r="AD34" s="2"/>
      <c r="AE34" s="4"/>
      <c r="AF34" s="7" t="s">
        <v>12</v>
      </c>
      <c r="AG34" s="7" t="s">
        <v>24</v>
      </c>
      <c r="AH34" s="7" t="s">
        <v>75</v>
      </c>
      <c r="AI34" s="7" t="s">
        <v>66</v>
      </c>
      <c r="AJ34" s="17">
        <v>0</v>
      </c>
      <c r="AK34" s="17">
        <v>0</v>
      </c>
      <c r="AL34" s="37">
        <v>0</v>
      </c>
      <c r="AM34" s="37">
        <v>8.02</v>
      </c>
      <c r="AN34" s="71" t="s">
        <v>23</v>
      </c>
      <c r="AO34" s="22">
        <v>728</v>
      </c>
      <c r="AP34" s="28"/>
      <c r="AQ34" s="28"/>
      <c r="AR34" s="31">
        <v>0.78402777777777777</v>
      </c>
      <c r="AS34" s="28">
        <v>0.78472222222222221</v>
      </c>
      <c r="AT34" s="28">
        <v>0.78611111111111109</v>
      </c>
      <c r="AU34" s="28">
        <v>0.78749999999999998</v>
      </c>
      <c r="AV34" s="28">
        <v>0.78819444444444453</v>
      </c>
      <c r="AW34" s="28">
        <v>0.7895833333333333</v>
      </c>
      <c r="AX34" s="28">
        <v>0.7909722222222223</v>
      </c>
      <c r="AY34" s="28">
        <v>0.79166666666666663</v>
      </c>
      <c r="AZ34" s="28">
        <v>0.79236111111111107</v>
      </c>
      <c r="BA34" s="28">
        <v>0.79305555555555562</v>
      </c>
      <c r="BB34" s="28">
        <v>0.7944444444444444</v>
      </c>
      <c r="BC34" s="28">
        <v>0.79513888888888884</v>
      </c>
      <c r="BD34" s="28">
        <v>0.79652777777777783</v>
      </c>
      <c r="BE34" s="28"/>
    </row>
    <row r="35" spans="1:57">
      <c r="A35" s="22">
        <f t="shared" si="0"/>
        <v>860</v>
      </c>
      <c r="B35" s="7" t="s">
        <v>12</v>
      </c>
      <c r="C35" s="7" t="s">
        <v>24</v>
      </c>
      <c r="D35" s="7" t="s">
        <v>72</v>
      </c>
      <c r="E35" s="7" t="s">
        <v>66</v>
      </c>
      <c r="F35" s="17">
        <v>0</v>
      </c>
      <c r="G35" s="17">
        <v>2.63</v>
      </c>
      <c r="H35" s="27">
        <v>2.63</v>
      </c>
      <c r="I35" s="27">
        <v>8.36</v>
      </c>
      <c r="J35" s="71" t="s">
        <v>23</v>
      </c>
      <c r="K35" s="22">
        <v>729</v>
      </c>
      <c r="L35" s="28"/>
      <c r="M35" s="28"/>
      <c r="N35" s="31">
        <v>0.77847222222222223</v>
      </c>
      <c r="O35" s="28">
        <v>0.77916666666666667</v>
      </c>
      <c r="P35" s="28">
        <v>0.77986111111111101</v>
      </c>
      <c r="Q35" s="28">
        <v>0.78055555555555556</v>
      </c>
      <c r="R35" s="28">
        <v>0.78125</v>
      </c>
      <c r="S35" s="28">
        <v>0.78194444444444444</v>
      </c>
      <c r="T35" s="28">
        <v>0.78263888888888899</v>
      </c>
      <c r="U35" s="28">
        <v>0.78402777777777777</v>
      </c>
      <c r="V35" s="28">
        <v>0.78541666666666676</v>
      </c>
      <c r="W35" s="28">
        <v>0.78680555555555554</v>
      </c>
      <c r="X35" s="28">
        <v>0.78749999999999998</v>
      </c>
      <c r="Y35" s="28">
        <v>0.78888888888888886</v>
      </c>
      <c r="Z35" s="28">
        <v>0.79027777777777775</v>
      </c>
      <c r="AA35" s="28">
        <v>0.7909722222222223</v>
      </c>
      <c r="AB35" s="32">
        <v>0.79791666666666661</v>
      </c>
      <c r="AC35" s="28"/>
      <c r="AD35" s="2"/>
      <c r="AE35" s="4"/>
      <c r="AF35" s="7" t="s">
        <v>12</v>
      </c>
      <c r="AG35" s="7" t="s">
        <v>24</v>
      </c>
      <c r="AH35" s="7" t="s">
        <v>75</v>
      </c>
      <c r="AI35" s="7" t="s">
        <v>83</v>
      </c>
      <c r="AJ35" s="17">
        <v>0</v>
      </c>
      <c r="AK35" s="17">
        <v>10</v>
      </c>
      <c r="AL35" s="37">
        <v>10</v>
      </c>
      <c r="AM35" s="37">
        <v>8.02</v>
      </c>
      <c r="AN35" s="71" t="s">
        <v>23</v>
      </c>
      <c r="AO35" s="22">
        <v>860</v>
      </c>
      <c r="AP35" s="71" t="s">
        <v>23</v>
      </c>
      <c r="AQ35" s="28"/>
      <c r="AR35" s="31">
        <v>0.7993055555555556</v>
      </c>
      <c r="AS35" s="28">
        <v>0.79999999999999993</v>
      </c>
      <c r="AT35" s="28">
        <v>0.80138888888888893</v>
      </c>
      <c r="AU35" s="28">
        <v>0.8027777777777777</v>
      </c>
      <c r="AV35" s="28">
        <v>0.80347222222222225</v>
      </c>
      <c r="AW35" s="28">
        <v>0.80486111111111114</v>
      </c>
      <c r="AX35" s="28">
        <v>0.80625000000000002</v>
      </c>
      <c r="AY35" s="28">
        <v>0.80694444444444446</v>
      </c>
      <c r="AZ35" s="28">
        <v>0.80763888888888891</v>
      </c>
      <c r="BA35" s="28">
        <v>0.80833333333333324</v>
      </c>
      <c r="BB35" s="28">
        <v>0.80972222222222223</v>
      </c>
      <c r="BC35" s="28">
        <v>0.81041666666666667</v>
      </c>
      <c r="BD35" s="28">
        <v>0.81180555555555556</v>
      </c>
      <c r="BE35" s="32">
        <v>0.83263888888888893</v>
      </c>
    </row>
    <row r="36" spans="1:57">
      <c r="A36" s="22">
        <f t="shared" si="0"/>
        <v>728</v>
      </c>
      <c r="B36" s="7" t="s">
        <v>12</v>
      </c>
      <c r="C36" s="7" t="s">
        <v>24</v>
      </c>
      <c r="D36" s="7" t="s">
        <v>72</v>
      </c>
      <c r="E36" s="7" t="s">
        <v>83</v>
      </c>
      <c r="F36" s="17">
        <v>0</v>
      </c>
      <c r="G36" s="17">
        <v>0</v>
      </c>
      <c r="H36" s="27">
        <v>0</v>
      </c>
      <c r="I36" s="27">
        <v>8.36</v>
      </c>
      <c r="J36" s="71" t="s">
        <v>23</v>
      </c>
      <c r="K36" s="22">
        <v>728</v>
      </c>
      <c r="L36" s="28"/>
      <c r="M36" s="28"/>
      <c r="N36" s="31">
        <v>0.79652777777777783</v>
      </c>
      <c r="O36" s="28">
        <v>0.79722222222222217</v>
      </c>
      <c r="P36" s="28">
        <v>0.79791666666666661</v>
      </c>
      <c r="Q36" s="28">
        <v>0.79861111111111116</v>
      </c>
      <c r="R36" s="28">
        <v>0.7993055555555556</v>
      </c>
      <c r="S36" s="28">
        <v>0.8</v>
      </c>
      <c r="T36" s="28">
        <v>0.80069444444444438</v>
      </c>
      <c r="U36" s="28">
        <v>0.80208333333333337</v>
      </c>
      <c r="V36" s="28">
        <v>0.80347222222222225</v>
      </c>
      <c r="W36" s="28">
        <v>0.80486111111111114</v>
      </c>
      <c r="X36" s="28">
        <v>0.80555555555555547</v>
      </c>
      <c r="Y36" s="28">
        <v>0.80694444444444446</v>
      </c>
      <c r="Z36" s="28">
        <v>0.80833333333333324</v>
      </c>
      <c r="AA36" s="28">
        <v>0.80902777777777779</v>
      </c>
      <c r="AB36" s="28"/>
      <c r="AC36" s="28"/>
      <c r="AD36" s="2"/>
      <c r="AE36" s="4"/>
      <c r="AF36" s="7" t="s">
        <v>12</v>
      </c>
      <c r="AG36" s="7" t="s">
        <v>24</v>
      </c>
      <c r="AH36" s="7" t="s">
        <v>75</v>
      </c>
      <c r="AI36" s="7" t="s">
        <v>83</v>
      </c>
      <c r="AJ36" s="17">
        <v>0</v>
      </c>
      <c r="AK36" s="17">
        <v>0</v>
      </c>
      <c r="AL36" s="37">
        <v>0</v>
      </c>
      <c r="AM36" s="37">
        <v>8.02</v>
      </c>
      <c r="AN36" s="71" t="s">
        <v>23</v>
      </c>
      <c r="AO36" s="22">
        <v>728</v>
      </c>
      <c r="AP36" s="22"/>
      <c r="AQ36" s="28"/>
      <c r="AR36" s="31">
        <v>0.81319444444444444</v>
      </c>
      <c r="AS36" s="28">
        <v>0.81388888888888899</v>
      </c>
      <c r="AT36" s="28">
        <v>0.81527777777777777</v>
      </c>
      <c r="AU36" s="28">
        <v>0.81666666666666676</v>
      </c>
      <c r="AV36" s="28">
        <v>0.81736111111111109</v>
      </c>
      <c r="AW36" s="28">
        <v>0.81874999999999998</v>
      </c>
      <c r="AX36" s="28">
        <v>0.82013888888888886</v>
      </c>
      <c r="AY36" s="28">
        <v>0.8208333333333333</v>
      </c>
      <c r="AZ36" s="28">
        <v>0.82152777777777775</v>
      </c>
      <c r="BA36" s="28">
        <v>0.8222222222222223</v>
      </c>
      <c r="BB36" s="28">
        <v>0.82361111111111107</v>
      </c>
      <c r="BC36" s="28">
        <v>0.82430555555555562</v>
      </c>
      <c r="BD36" s="28">
        <v>0.8256944444444444</v>
      </c>
      <c r="BE36" s="28"/>
    </row>
    <row r="37" spans="1:57">
      <c r="A37" s="22">
        <f t="shared" si="0"/>
        <v>728</v>
      </c>
      <c r="B37" s="7" t="s">
        <v>12</v>
      </c>
      <c r="C37" s="7" t="s">
        <v>24</v>
      </c>
      <c r="D37" s="7" t="s">
        <v>72</v>
      </c>
      <c r="E37" s="7" t="s">
        <v>83</v>
      </c>
      <c r="F37" s="17">
        <v>0</v>
      </c>
      <c r="G37" s="17">
        <v>0</v>
      </c>
      <c r="H37" s="27">
        <v>0</v>
      </c>
      <c r="I37" s="27">
        <v>8.36</v>
      </c>
      <c r="J37" s="71" t="s">
        <v>23</v>
      </c>
      <c r="K37" s="22">
        <v>728</v>
      </c>
      <c r="L37" s="28"/>
      <c r="M37" s="28"/>
      <c r="N37" s="31">
        <v>0.8256944444444444</v>
      </c>
      <c r="O37" s="28">
        <v>0.82638888888888884</v>
      </c>
      <c r="P37" s="28">
        <v>0.82708333333333339</v>
      </c>
      <c r="Q37" s="28">
        <v>0.82777777777777783</v>
      </c>
      <c r="R37" s="28">
        <v>0.82847222222222217</v>
      </c>
      <c r="S37" s="28">
        <v>0.82916666666666661</v>
      </c>
      <c r="T37" s="28">
        <v>0.82986111111111116</v>
      </c>
      <c r="U37" s="28">
        <v>0.83124999999999993</v>
      </c>
      <c r="V37" s="28">
        <v>0.83263888888888893</v>
      </c>
      <c r="W37" s="28">
        <v>0.8340277777777777</v>
      </c>
      <c r="X37" s="28">
        <v>0.83472222222222225</v>
      </c>
      <c r="Y37" s="28">
        <v>0.83611111111111114</v>
      </c>
      <c r="Z37" s="28">
        <v>0.83750000000000002</v>
      </c>
      <c r="AA37" s="28">
        <v>0.83819444444444446</v>
      </c>
      <c r="AB37" s="28"/>
      <c r="AC37" s="28"/>
      <c r="AD37" s="2"/>
      <c r="AE37" s="4"/>
      <c r="AF37" s="7" t="s">
        <v>12</v>
      </c>
      <c r="AG37" s="7" t="s">
        <v>24</v>
      </c>
      <c r="AH37" s="7" t="s">
        <v>75</v>
      </c>
      <c r="AI37" s="7" t="s">
        <v>83</v>
      </c>
      <c r="AJ37" s="17">
        <v>0</v>
      </c>
      <c r="AK37" s="17">
        <v>0</v>
      </c>
      <c r="AL37" s="37">
        <v>0</v>
      </c>
      <c r="AM37" s="37">
        <v>8.02</v>
      </c>
      <c r="AN37" s="71" t="s">
        <v>23</v>
      </c>
      <c r="AO37" s="22">
        <v>728</v>
      </c>
      <c r="AP37" s="28"/>
      <c r="AQ37" s="28"/>
      <c r="AR37" s="31">
        <v>0.84236111111111101</v>
      </c>
      <c r="AS37" s="28">
        <v>0.84305555555555556</v>
      </c>
      <c r="AT37" s="28">
        <v>0.84444444444444444</v>
      </c>
      <c r="AU37" s="28">
        <v>0.84583333333333333</v>
      </c>
      <c r="AV37" s="28">
        <v>0.84652777777777777</v>
      </c>
      <c r="AW37" s="28">
        <v>0.84791666666666676</v>
      </c>
      <c r="AX37" s="28">
        <v>0.84930555555555554</v>
      </c>
      <c r="AY37" s="28">
        <v>0.85</v>
      </c>
      <c r="AZ37" s="28">
        <v>0.85069444444444442</v>
      </c>
      <c r="BA37" s="28">
        <v>0.85138888888888886</v>
      </c>
      <c r="BB37" s="28">
        <v>0.85277777777777775</v>
      </c>
      <c r="BC37" s="28">
        <v>0.8534722222222223</v>
      </c>
      <c r="BD37" s="28">
        <v>0.85486111111111107</v>
      </c>
      <c r="BE37" s="28"/>
    </row>
    <row r="38" spans="1:57">
      <c r="A38" s="22">
        <f t="shared" si="0"/>
        <v>728</v>
      </c>
      <c r="B38" s="7" t="s">
        <v>12</v>
      </c>
      <c r="C38" s="7" t="s">
        <v>24</v>
      </c>
      <c r="D38" s="7" t="s">
        <v>72</v>
      </c>
      <c r="E38" s="7" t="s">
        <v>83</v>
      </c>
      <c r="F38" s="17">
        <v>0</v>
      </c>
      <c r="G38" s="17">
        <v>0</v>
      </c>
      <c r="H38" s="27">
        <v>0</v>
      </c>
      <c r="I38" s="27">
        <v>8.36</v>
      </c>
      <c r="J38" s="71" t="s">
        <v>23</v>
      </c>
      <c r="K38" s="22">
        <v>728</v>
      </c>
      <c r="L38" s="28"/>
      <c r="M38" s="28"/>
      <c r="N38" s="31">
        <v>0.85486111111111107</v>
      </c>
      <c r="O38" s="28">
        <v>0.85555555555555562</v>
      </c>
      <c r="P38" s="28">
        <v>0.85625000000000007</v>
      </c>
      <c r="Q38" s="28">
        <v>0.8569444444444444</v>
      </c>
      <c r="R38" s="28">
        <v>0.85763888888888884</v>
      </c>
      <c r="S38" s="28">
        <v>0.85833333333333328</v>
      </c>
      <c r="T38" s="28">
        <v>0.85902777777777783</v>
      </c>
      <c r="U38" s="28">
        <v>0.86041666666666661</v>
      </c>
      <c r="V38" s="28">
        <v>0.8618055555555556</v>
      </c>
      <c r="W38" s="28">
        <v>0.86319444444444438</v>
      </c>
      <c r="X38" s="28">
        <v>0.86388888888888893</v>
      </c>
      <c r="Y38" s="28">
        <v>0.8652777777777777</v>
      </c>
      <c r="Z38" s="28">
        <v>0.8666666666666667</v>
      </c>
      <c r="AA38" s="28">
        <v>0.86736111111111114</v>
      </c>
      <c r="AB38" s="28"/>
      <c r="AC38" s="28"/>
      <c r="AD38" s="2"/>
      <c r="AE38" s="4"/>
      <c r="AF38" s="7" t="s">
        <v>12</v>
      </c>
      <c r="AG38" s="7" t="s">
        <v>24</v>
      </c>
      <c r="AH38" s="7" t="s">
        <v>75</v>
      </c>
      <c r="AI38" s="7" t="s">
        <v>83</v>
      </c>
      <c r="AJ38" s="17">
        <v>0</v>
      </c>
      <c r="AK38" s="17">
        <v>0</v>
      </c>
      <c r="AL38" s="37">
        <v>0</v>
      </c>
      <c r="AM38" s="37">
        <v>8.02</v>
      </c>
      <c r="AN38" s="71" t="s">
        <v>23</v>
      </c>
      <c r="AO38" s="22">
        <v>728</v>
      </c>
      <c r="AP38" s="28"/>
      <c r="AQ38" s="22"/>
      <c r="AR38" s="31">
        <v>0.87152777777777779</v>
      </c>
      <c r="AS38" s="28">
        <v>0.87222222222222223</v>
      </c>
      <c r="AT38" s="28">
        <v>0.87361111111111101</v>
      </c>
      <c r="AU38" s="28">
        <v>0.875</v>
      </c>
      <c r="AV38" s="28">
        <v>0.87569444444444444</v>
      </c>
      <c r="AW38" s="28">
        <v>0.87708333333333333</v>
      </c>
      <c r="AX38" s="28">
        <v>0.87847222222222221</v>
      </c>
      <c r="AY38" s="28">
        <v>0.87916666666666676</v>
      </c>
      <c r="AZ38" s="28">
        <v>0.8798611111111112</v>
      </c>
      <c r="BA38" s="28">
        <v>0.88055555555555554</v>
      </c>
      <c r="BB38" s="28">
        <v>0.88194444444444453</v>
      </c>
      <c r="BC38" s="28">
        <v>0.88263888888888886</v>
      </c>
      <c r="BD38" s="28">
        <v>0.88402777777777775</v>
      </c>
      <c r="BE38" s="28"/>
    </row>
    <row r="39" spans="1:57">
      <c r="A39" s="22">
        <f t="shared" si="0"/>
        <v>728</v>
      </c>
      <c r="B39" s="7" t="s">
        <v>12</v>
      </c>
      <c r="C39" s="7" t="s">
        <v>24</v>
      </c>
      <c r="D39" s="7" t="s">
        <v>72</v>
      </c>
      <c r="E39" s="7" t="s">
        <v>83</v>
      </c>
      <c r="F39" s="17">
        <v>0</v>
      </c>
      <c r="G39" s="17">
        <v>2.63</v>
      </c>
      <c r="H39" s="27">
        <v>2.63</v>
      </c>
      <c r="I39" s="27">
        <v>8.36</v>
      </c>
      <c r="J39" s="71" t="s">
        <v>23</v>
      </c>
      <c r="K39" s="22">
        <v>728</v>
      </c>
      <c r="L39" s="28"/>
      <c r="M39" s="28"/>
      <c r="N39" s="31">
        <v>0.88402777777777775</v>
      </c>
      <c r="O39" s="28">
        <v>0.8847222222222223</v>
      </c>
      <c r="P39" s="28">
        <v>0.88541666666666663</v>
      </c>
      <c r="Q39" s="28">
        <v>0.88611111111111107</v>
      </c>
      <c r="R39" s="28">
        <v>0.88680555555555562</v>
      </c>
      <c r="S39" s="28">
        <v>0.88750000000000007</v>
      </c>
      <c r="T39" s="28">
        <v>0.8881944444444444</v>
      </c>
      <c r="U39" s="28">
        <v>0.88958333333333339</v>
      </c>
      <c r="V39" s="28">
        <v>0.89097222222222217</v>
      </c>
      <c r="W39" s="28">
        <v>0.89236111111111116</v>
      </c>
      <c r="X39" s="28">
        <v>0.8930555555555556</v>
      </c>
      <c r="Y39" s="28">
        <v>0.89444444444444438</v>
      </c>
      <c r="Z39" s="28">
        <v>0.89583333333333337</v>
      </c>
      <c r="AA39" s="28">
        <v>0.8965277777777777</v>
      </c>
      <c r="AB39" s="32">
        <v>0.90347222222222223</v>
      </c>
      <c r="AC39" s="28"/>
      <c r="AD39" s="2"/>
      <c r="AE39" s="4"/>
      <c r="AF39" s="4"/>
      <c r="AG39" s="4"/>
      <c r="AH39" s="4"/>
      <c r="AI39" s="4"/>
      <c r="AJ39" s="35"/>
      <c r="AK39" s="35"/>
      <c r="AL39" s="35"/>
      <c r="AM39" s="35"/>
      <c r="AN39" s="4"/>
      <c r="AO39" s="4"/>
      <c r="AP39" s="4"/>
      <c r="AQ39" s="4"/>
      <c r="AR39" s="2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</sheetData>
  <autoFilter ref="A1:BE39">
    <filterColumn colId="0">
      <filters>
        <filter val="720"/>
        <filter val="724"/>
        <filter val="727"/>
        <filter val="728"/>
        <filter val="729"/>
        <filter val="850"/>
        <filter val="851"/>
        <filter val="856"/>
        <filter val="860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33"/>
  <sheetViews>
    <sheetView showGridLines="0" zoomScale="75" zoomScaleNormal="75" zoomScaleSheetLayoutView="75" workbookViewId="0">
      <pane xSplit="2" topLeftCell="C1" activePane="topRight" state="frozen"/>
      <selection activeCell="H14" sqref="H14:L16"/>
      <selection pane="topRight" activeCell="J37" sqref="J37"/>
    </sheetView>
  </sheetViews>
  <sheetFormatPr defaultColWidth="9.109375" defaultRowHeight="18" customHeight="1"/>
  <cols>
    <col min="1" max="1" width="2.5546875" style="4" customWidth="1"/>
    <col min="2" max="2" width="23.109375" style="12" customWidth="1"/>
    <col min="3" max="3" width="9.88671875" style="4" customWidth="1"/>
    <col min="4" max="4" width="12.88671875" style="2" customWidth="1"/>
    <col min="5" max="5" width="10.44140625" style="4" customWidth="1"/>
    <col min="6" max="6" width="13" style="4" customWidth="1"/>
    <col min="7" max="31" width="10.109375" style="4" customWidth="1"/>
    <col min="32" max="32" width="2.5546875" style="4" customWidth="1"/>
    <col min="33" max="36" width="10.33203125" style="2" customWidth="1"/>
    <col min="37" max="16384" width="9.109375" style="2"/>
  </cols>
  <sheetData>
    <row r="1" spans="1:32" s="1" customFormat="1" ht="18" customHeight="1" thickBot="1">
      <c r="A1" s="4"/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14" customFormat="1" ht="21.75" customHeight="1">
      <c r="A2" s="13"/>
      <c r="B2" s="188" t="str">
        <f>'234 (Mo-Fri)'!B2</f>
        <v>Route 234: Mamre - Atlantis</v>
      </c>
      <c r="C2" s="189"/>
      <c r="D2" s="189"/>
      <c r="E2" s="200"/>
      <c r="F2" s="200"/>
      <c r="G2" s="189"/>
      <c r="H2" s="189"/>
      <c r="I2" s="189"/>
      <c r="J2" s="189"/>
      <c r="K2" s="189"/>
      <c r="L2" s="200"/>
      <c r="M2" s="189"/>
      <c r="N2" s="189"/>
      <c r="O2" s="200"/>
      <c r="P2" s="189"/>
      <c r="Q2" s="189"/>
      <c r="R2" s="200"/>
      <c r="S2" s="189"/>
      <c r="T2" s="189"/>
      <c r="U2" s="200"/>
      <c r="V2" s="189"/>
      <c r="W2" s="189"/>
      <c r="X2" s="200"/>
      <c r="Y2" s="189"/>
      <c r="Z2" s="189"/>
      <c r="AA2" s="200"/>
      <c r="AB2" s="189"/>
      <c r="AC2" s="189"/>
      <c r="AD2" s="200"/>
      <c r="AE2" s="201"/>
      <c r="AF2" s="13"/>
    </row>
    <row r="3" spans="1:32" s="16" customFormat="1" ht="21.75" customHeight="1">
      <c r="A3" s="15"/>
      <c r="B3" s="190" t="str">
        <f>'234 (Mo-Fri)'!B3</f>
        <v>Timetable effective 26 Apr 2025</v>
      </c>
      <c r="C3" s="187"/>
      <c r="D3" s="187"/>
      <c r="E3" s="202"/>
      <c r="F3" s="202"/>
      <c r="G3" s="187"/>
      <c r="H3" s="187"/>
      <c r="I3" s="187"/>
      <c r="J3" s="187"/>
      <c r="K3" s="187"/>
      <c r="L3" s="202"/>
      <c r="M3" s="187"/>
      <c r="N3" s="187"/>
      <c r="O3" s="202"/>
      <c r="P3" s="187"/>
      <c r="Q3" s="187"/>
      <c r="R3" s="202"/>
      <c r="S3" s="187"/>
      <c r="T3" s="187"/>
      <c r="U3" s="202"/>
      <c r="V3" s="187"/>
      <c r="W3" s="187"/>
      <c r="X3" s="202"/>
      <c r="Y3" s="187"/>
      <c r="Z3" s="187"/>
      <c r="AA3" s="202"/>
      <c r="AB3" s="187"/>
      <c r="AC3" s="187"/>
      <c r="AD3" s="202"/>
      <c r="AE3" s="203"/>
      <c r="AF3" s="15"/>
    </row>
    <row r="4" spans="1:32" s="14" customFormat="1" ht="21.75" customHeight="1" thickBot="1">
      <c r="A4" s="13"/>
      <c r="B4" s="191" t="s">
        <v>85</v>
      </c>
      <c r="C4" s="192"/>
      <c r="D4" s="192"/>
      <c r="E4" s="204"/>
      <c r="F4" s="204"/>
      <c r="G4" s="192"/>
      <c r="H4" s="192"/>
      <c r="I4" s="192"/>
      <c r="J4" s="192"/>
      <c r="K4" s="192"/>
      <c r="L4" s="192"/>
      <c r="M4" s="192"/>
      <c r="N4" s="192"/>
      <c r="O4" s="204"/>
      <c r="P4" s="192"/>
      <c r="Q4" s="192"/>
      <c r="R4" s="204"/>
      <c r="S4" s="192"/>
      <c r="T4" s="192"/>
      <c r="U4" s="204"/>
      <c r="V4" s="192"/>
      <c r="W4" s="192"/>
      <c r="X4" s="204"/>
      <c r="Y4" s="192"/>
      <c r="Z4" s="192"/>
      <c r="AA4" s="204"/>
      <c r="AB4" s="192"/>
      <c r="AC4" s="192"/>
      <c r="AD4" s="204"/>
      <c r="AE4" s="205"/>
      <c r="AF4" s="13"/>
    </row>
    <row r="5" spans="1:32" s="1" customFormat="1" ht="18" customHeight="1">
      <c r="A5" s="4"/>
      <c r="B5" s="1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206" customFormat="1" ht="18" customHeight="1">
      <c r="A6" s="193"/>
      <c r="B6" s="194" t="s">
        <v>5</v>
      </c>
      <c r="C6" s="195">
        <v>0.18333333333333335</v>
      </c>
      <c r="D6" s="195">
        <v>0.21458333333333335</v>
      </c>
      <c r="E6" s="195">
        <v>0.24374999999999999</v>
      </c>
      <c r="F6" s="195">
        <v>0.27291666666666664</v>
      </c>
      <c r="G6" s="195">
        <v>0.30208333333333331</v>
      </c>
      <c r="H6" s="195">
        <v>0.33124999999999999</v>
      </c>
      <c r="I6" s="195">
        <v>0.36041666666666666</v>
      </c>
      <c r="J6" s="195">
        <v>0.38958333333333334</v>
      </c>
      <c r="K6" s="195">
        <v>0.41875000000000001</v>
      </c>
      <c r="L6" s="195">
        <v>0.44791666666666669</v>
      </c>
      <c r="M6" s="195">
        <v>0.4770833333333333</v>
      </c>
      <c r="N6" s="195">
        <v>0.50624999999999998</v>
      </c>
      <c r="O6" s="195">
        <v>0.53541666666666665</v>
      </c>
      <c r="P6" s="195">
        <v>0.56458333333333333</v>
      </c>
      <c r="Q6" s="195">
        <v>0.59375</v>
      </c>
      <c r="R6" s="195">
        <v>0.62291666666666667</v>
      </c>
      <c r="S6" s="195">
        <v>0.65208333333333335</v>
      </c>
      <c r="T6" s="195">
        <v>0.68125000000000002</v>
      </c>
      <c r="U6" s="195">
        <v>0.7104166666666667</v>
      </c>
      <c r="V6" s="195">
        <v>0.73958333333333337</v>
      </c>
      <c r="W6" s="195">
        <v>0.76874999999999993</v>
      </c>
      <c r="X6" s="195">
        <v>0.79791666666666661</v>
      </c>
      <c r="Y6" s="195">
        <v>0.82708333333333339</v>
      </c>
      <c r="Z6" s="195">
        <v>0.85625000000000007</v>
      </c>
      <c r="AA6" s="195">
        <v>0.88541666666666663</v>
      </c>
    </row>
    <row r="7" spans="1:32" s="206" customFormat="1" ht="18" customHeight="1">
      <c r="A7" s="193"/>
      <c r="B7" s="194" t="s">
        <v>9</v>
      </c>
      <c r="C7" s="195">
        <v>0.18402777777777779</v>
      </c>
      <c r="D7" s="195">
        <v>0.21527777777777779</v>
      </c>
      <c r="E7" s="195">
        <v>0.24444444444444446</v>
      </c>
      <c r="F7" s="195">
        <v>0.27361111111111108</v>
      </c>
      <c r="G7" s="195">
        <v>0.30277777777777776</v>
      </c>
      <c r="H7" s="195">
        <v>0.33194444444444443</v>
      </c>
      <c r="I7" s="195">
        <v>0.3611111111111111</v>
      </c>
      <c r="J7" s="195">
        <v>0.39027777777777778</v>
      </c>
      <c r="K7" s="195">
        <v>0.41944444444444445</v>
      </c>
      <c r="L7" s="195">
        <v>0.44861111111111113</v>
      </c>
      <c r="M7" s="195">
        <v>0.4777777777777778</v>
      </c>
      <c r="N7" s="195">
        <v>0.50694444444444442</v>
      </c>
      <c r="O7" s="195">
        <v>0.53611111111111109</v>
      </c>
      <c r="P7" s="195">
        <v>0.56527777777777777</v>
      </c>
      <c r="Q7" s="195">
        <v>0.59444444444444444</v>
      </c>
      <c r="R7" s="195">
        <v>0.62361111111111112</v>
      </c>
      <c r="S7" s="195">
        <v>0.65277777777777779</v>
      </c>
      <c r="T7" s="195">
        <v>0.68194444444444446</v>
      </c>
      <c r="U7" s="195">
        <v>0.71111111111111114</v>
      </c>
      <c r="V7" s="195">
        <v>0.7402777777777777</v>
      </c>
      <c r="W7" s="195">
        <v>0.76944444444444438</v>
      </c>
      <c r="X7" s="195">
        <v>0.79861111111111116</v>
      </c>
      <c r="Y7" s="195">
        <v>0.82777777777777783</v>
      </c>
      <c r="Z7" s="195">
        <v>0.8569444444444444</v>
      </c>
      <c r="AA7" s="195">
        <v>0.88611111111111107</v>
      </c>
    </row>
    <row r="8" spans="1:32" s="206" customFormat="1" ht="18" customHeight="1">
      <c r="A8" s="193"/>
      <c r="B8" s="194" t="s">
        <v>32</v>
      </c>
      <c r="C8" s="195">
        <v>0.18472222222222223</v>
      </c>
      <c r="D8" s="195">
        <v>0.21597222222222223</v>
      </c>
      <c r="E8" s="195">
        <v>0.24513888888888888</v>
      </c>
      <c r="F8" s="195">
        <v>0.27430555555555552</v>
      </c>
      <c r="G8" s="195">
        <v>0.3034722222222222</v>
      </c>
      <c r="H8" s="195">
        <v>0.33263888888888887</v>
      </c>
      <c r="I8" s="195">
        <v>0.36180555555555555</v>
      </c>
      <c r="J8" s="195">
        <v>0.39097222222222222</v>
      </c>
      <c r="K8" s="195">
        <v>0.4201388888888889</v>
      </c>
      <c r="L8" s="195">
        <v>0.44930555555555557</v>
      </c>
      <c r="M8" s="195">
        <v>0.47847222222222219</v>
      </c>
      <c r="N8" s="195">
        <v>0.50763888888888886</v>
      </c>
      <c r="O8" s="195">
        <v>0.53680555555555554</v>
      </c>
      <c r="P8" s="195">
        <v>0.56597222222222221</v>
      </c>
      <c r="Q8" s="195">
        <v>0.59513888888888888</v>
      </c>
      <c r="R8" s="195">
        <v>0.62430555555555556</v>
      </c>
      <c r="S8" s="195">
        <v>0.65347222222222223</v>
      </c>
      <c r="T8" s="195">
        <v>0.68263888888888891</v>
      </c>
      <c r="U8" s="195">
        <v>0.71180555555555547</v>
      </c>
      <c r="V8" s="195">
        <v>0.74097222222222225</v>
      </c>
      <c r="W8" s="195">
        <v>0.77013888888888893</v>
      </c>
      <c r="X8" s="195">
        <v>0.7993055555555556</v>
      </c>
      <c r="Y8" s="195">
        <v>0.82847222222222217</v>
      </c>
      <c r="Z8" s="195">
        <v>0.85763888888888884</v>
      </c>
      <c r="AA8" s="195">
        <v>0.88680555555555562</v>
      </c>
    </row>
    <row r="9" spans="1:32" s="206" customFormat="1" ht="18" customHeight="1">
      <c r="A9" s="193"/>
      <c r="B9" s="194" t="s">
        <v>7</v>
      </c>
      <c r="C9" s="195">
        <v>0.18541666666666667</v>
      </c>
      <c r="D9" s="195">
        <v>0.21666666666666667</v>
      </c>
      <c r="E9" s="195">
        <v>0.24583333333333335</v>
      </c>
      <c r="F9" s="195">
        <v>0.27499999999999997</v>
      </c>
      <c r="G9" s="195">
        <v>0.30416666666666664</v>
      </c>
      <c r="H9" s="195">
        <v>0.33333333333333331</v>
      </c>
      <c r="I9" s="195">
        <v>0.36249999999999999</v>
      </c>
      <c r="J9" s="195">
        <v>0.39166666666666666</v>
      </c>
      <c r="K9" s="195">
        <v>0.42083333333333334</v>
      </c>
      <c r="L9" s="195">
        <v>0.45</v>
      </c>
      <c r="M9" s="195">
        <v>0.47916666666666669</v>
      </c>
      <c r="N9" s="195">
        <v>0.5083333333333333</v>
      </c>
      <c r="O9" s="195">
        <v>0.53749999999999998</v>
      </c>
      <c r="P9" s="195">
        <v>0.56666666666666665</v>
      </c>
      <c r="Q9" s="195">
        <v>0.59583333333333333</v>
      </c>
      <c r="R9" s="195">
        <v>0.625</v>
      </c>
      <c r="S9" s="195">
        <v>0.65416666666666667</v>
      </c>
      <c r="T9" s="195">
        <v>0.68333333333333324</v>
      </c>
      <c r="U9" s="195">
        <v>0.71250000000000002</v>
      </c>
      <c r="V9" s="195">
        <v>0.7416666666666667</v>
      </c>
      <c r="W9" s="195">
        <v>0.77083333333333337</v>
      </c>
      <c r="X9" s="195">
        <v>0.79999999999999993</v>
      </c>
      <c r="Y9" s="195">
        <v>0.82916666666666661</v>
      </c>
      <c r="Z9" s="195">
        <v>0.85833333333333339</v>
      </c>
      <c r="AA9" s="195">
        <v>0.88750000000000007</v>
      </c>
    </row>
    <row r="10" spans="1:32" s="206" customFormat="1" ht="18" customHeight="1">
      <c r="A10" s="193"/>
      <c r="B10" s="194" t="s">
        <v>6</v>
      </c>
      <c r="C10" s="195">
        <v>0.18611111111111112</v>
      </c>
      <c r="D10" s="195">
        <v>0.21736111111111112</v>
      </c>
      <c r="E10" s="195">
        <v>0.24652777777777779</v>
      </c>
      <c r="F10" s="195">
        <v>0.27569444444444446</v>
      </c>
      <c r="G10" s="195">
        <v>0.30486111111111108</v>
      </c>
      <c r="H10" s="195">
        <v>0.33402777777777781</v>
      </c>
      <c r="I10" s="195">
        <v>0.36319444444444443</v>
      </c>
      <c r="J10" s="195">
        <v>0.3923611111111111</v>
      </c>
      <c r="K10" s="195">
        <v>0.42152777777777778</v>
      </c>
      <c r="L10" s="195">
        <v>0.45069444444444445</v>
      </c>
      <c r="M10" s="195">
        <v>0.47986111111111113</v>
      </c>
      <c r="N10" s="195">
        <v>0.50902777777777775</v>
      </c>
      <c r="O10" s="195">
        <v>0.53819444444444442</v>
      </c>
      <c r="P10" s="195">
        <v>0.56736111111111109</v>
      </c>
      <c r="Q10" s="195">
        <v>0.59652777777777777</v>
      </c>
      <c r="R10" s="195">
        <v>0.62569444444444444</v>
      </c>
      <c r="S10" s="195">
        <v>0.65486111111111112</v>
      </c>
      <c r="T10" s="195">
        <v>0.68402777777777779</v>
      </c>
      <c r="U10" s="195">
        <v>0.71319444444444446</v>
      </c>
      <c r="V10" s="195">
        <v>0.74236111111111114</v>
      </c>
      <c r="W10" s="195">
        <v>0.7715277777777777</v>
      </c>
      <c r="X10" s="195">
        <v>0.80069444444444438</v>
      </c>
      <c r="Y10" s="195">
        <v>0.82986111111111116</v>
      </c>
      <c r="Z10" s="195">
        <v>0.85902777777777783</v>
      </c>
      <c r="AA10" s="195">
        <v>0.8881944444444444</v>
      </c>
    </row>
    <row r="11" spans="1:32" s="206" customFormat="1" ht="18" customHeight="1">
      <c r="A11" s="193"/>
      <c r="B11" s="194" t="s">
        <v>35</v>
      </c>
      <c r="C11" s="195">
        <v>0.18680555555555556</v>
      </c>
      <c r="D11" s="195">
        <v>0.21805555555555556</v>
      </c>
      <c r="E11" s="195">
        <v>0.24722222222222223</v>
      </c>
      <c r="F11" s="195">
        <v>0.27638888888888891</v>
      </c>
      <c r="G11" s="195">
        <v>0.30555555555555552</v>
      </c>
      <c r="H11" s="195">
        <v>0.33472222222222225</v>
      </c>
      <c r="I11" s="195">
        <v>0.36388888888888887</v>
      </c>
      <c r="J11" s="195">
        <v>0.39305555555555555</v>
      </c>
      <c r="K11" s="195">
        <v>0.42222222222222222</v>
      </c>
      <c r="L11" s="195">
        <v>0.4513888888888889</v>
      </c>
      <c r="M11" s="195">
        <v>0.48055555555555557</v>
      </c>
      <c r="N11" s="195">
        <v>0.50972222222222219</v>
      </c>
      <c r="O11" s="195">
        <v>0.53888888888888886</v>
      </c>
      <c r="P11" s="195">
        <v>0.56805555555555554</v>
      </c>
      <c r="Q11" s="195">
        <v>0.59722222222222221</v>
      </c>
      <c r="R11" s="195">
        <v>0.62638888888888888</v>
      </c>
      <c r="S11" s="195">
        <v>0.65555555555555556</v>
      </c>
      <c r="T11" s="195">
        <v>0.68472222222222223</v>
      </c>
      <c r="U11" s="195">
        <v>0.71388888888888891</v>
      </c>
      <c r="V11" s="195">
        <v>0.74305555555555558</v>
      </c>
      <c r="W11" s="195">
        <v>0.77222222222222214</v>
      </c>
      <c r="X11" s="195">
        <v>0.80138888888888882</v>
      </c>
      <c r="Y11" s="195">
        <v>0.8305555555555556</v>
      </c>
      <c r="Z11" s="195">
        <v>0.85972222222222228</v>
      </c>
      <c r="AA11" s="195">
        <v>0.88888888888888884</v>
      </c>
    </row>
    <row r="12" spans="1:32" s="206" customFormat="1" ht="18" customHeight="1">
      <c r="A12" s="193"/>
      <c r="B12" s="194" t="s">
        <v>10</v>
      </c>
      <c r="C12" s="195">
        <v>0.1875</v>
      </c>
      <c r="D12" s="195">
        <v>0.21875</v>
      </c>
      <c r="E12" s="195">
        <v>0.24791666666666667</v>
      </c>
      <c r="F12" s="195">
        <v>0.27708333333333335</v>
      </c>
      <c r="G12" s="195">
        <v>0.30624999999999997</v>
      </c>
      <c r="H12" s="195">
        <v>0.3354166666666667</v>
      </c>
      <c r="I12" s="195">
        <v>0.36458333333333331</v>
      </c>
      <c r="J12" s="195">
        <v>0.39374999999999999</v>
      </c>
      <c r="K12" s="195">
        <v>0.42291666666666666</v>
      </c>
      <c r="L12" s="195">
        <v>0.45208333333333334</v>
      </c>
      <c r="M12" s="195">
        <v>0.48125000000000001</v>
      </c>
      <c r="N12" s="195">
        <v>0.51041666666666663</v>
      </c>
      <c r="O12" s="195">
        <v>0.5395833333333333</v>
      </c>
      <c r="P12" s="195">
        <v>0.56874999999999998</v>
      </c>
      <c r="Q12" s="195">
        <v>0.59791666666666665</v>
      </c>
      <c r="R12" s="195">
        <v>0.62708333333333333</v>
      </c>
      <c r="S12" s="195">
        <v>0.65625</v>
      </c>
      <c r="T12" s="195">
        <v>0.68541666666666667</v>
      </c>
      <c r="U12" s="195">
        <v>0.71458333333333324</v>
      </c>
      <c r="V12" s="195">
        <v>0.74375000000000002</v>
      </c>
      <c r="W12" s="195">
        <v>0.7729166666666667</v>
      </c>
      <c r="X12" s="195">
        <v>0.80208333333333337</v>
      </c>
      <c r="Y12" s="195">
        <v>0.83124999999999993</v>
      </c>
      <c r="Z12" s="195">
        <v>0.86041666666666661</v>
      </c>
      <c r="AA12" s="195">
        <v>0.88958333333333339</v>
      </c>
    </row>
    <row r="13" spans="1:32" s="206" customFormat="1" ht="18" customHeight="1">
      <c r="A13" s="193"/>
      <c r="B13" s="194" t="s">
        <v>11</v>
      </c>
      <c r="C13" s="195">
        <v>0.18888888888888888</v>
      </c>
      <c r="D13" s="195">
        <v>0.22013888888888888</v>
      </c>
      <c r="E13" s="195">
        <v>0.24930555555555556</v>
      </c>
      <c r="F13" s="195">
        <v>0.27847222222222223</v>
      </c>
      <c r="G13" s="195">
        <v>0.30763888888888891</v>
      </c>
      <c r="H13" s="195">
        <v>0.33680555555555558</v>
      </c>
      <c r="I13" s="195">
        <v>0.3659722222222222</v>
      </c>
      <c r="J13" s="195">
        <v>0.39513888888888887</v>
      </c>
      <c r="K13" s="195">
        <v>0.42430555555555555</v>
      </c>
      <c r="L13" s="195">
        <v>0.45347222222222222</v>
      </c>
      <c r="M13" s="195">
        <v>0.4826388888888889</v>
      </c>
      <c r="N13" s="195">
        <v>0.51180555555555551</v>
      </c>
      <c r="O13" s="195">
        <v>0.54097222222222219</v>
      </c>
      <c r="P13" s="195">
        <v>0.57013888888888886</v>
      </c>
      <c r="Q13" s="195">
        <v>0.59930555555555554</v>
      </c>
      <c r="R13" s="195">
        <v>0.62847222222222221</v>
      </c>
      <c r="S13" s="195">
        <v>0.65763888888888888</v>
      </c>
      <c r="T13" s="195">
        <v>0.68680555555555556</v>
      </c>
      <c r="U13" s="195">
        <v>0.71597222222222223</v>
      </c>
      <c r="V13" s="195">
        <v>0.74513888888888891</v>
      </c>
      <c r="W13" s="195">
        <v>0.77430555555555547</v>
      </c>
      <c r="X13" s="195">
        <v>0.80347222222222225</v>
      </c>
      <c r="Y13" s="195">
        <v>0.83263888888888893</v>
      </c>
      <c r="Z13" s="195">
        <v>0.8618055555555556</v>
      </c>
      <c r="AA13" s="195">
        <v>0.89097222222222217</v>
      </c>
    </row>
    <row r="14" spans="1:32" s="206" customFormat="1" ht="18" customHeight="1">
      <c r="A14" s="193"/>
      <c r="B14" s="194" t="s">
        <v>21</v>
      </c>
      <c r="C14" s="195">
        <v>0.19027777777777777</v>
      </c>
      <c r="D14" s="195">
        <v>0.22152777777777777</v>
      </c>
      <c r="E14" s="195">
        <v>0.25069444444444444</v>
      </c>
      <c r="F14" s="195">
        <v>0.27986111111111112</v>
      </c>
      <c r="G14" s="195">
        <v>0.30902777777777779</v>
      </c>
      <c r="H14" s="195">
        <v>0.33819444444444446</v>
      </c>
      <c r="I14" s="195">
        <v>0.36736111111111108</v>
      </c>
      <c r="J14" s="195">
        <v>0.39652777777777781</v>
      </c>
      <c r="K14" s="195">
        <v>0.42569444444444443</v>
      </c>
      <c r="L14" s="195">
        <v>0.4548611111111111</v>
      </c>
      <c r="M14" s="195">
        <v>0.48402777777777778</v>
      </c>
      <c r="N14" s="195">
        <v>0.5131944444444444</v>
      </c>
      <c r="O14" s="195">
        <v>0.54236111111111118</v>
      </c>
      <c r="P14" s="195">
        <v>0.57152777777777775</v>
      </c>
      <c r="Q14" s="195">
        <v>0.60069444444444442</v>
      </c>
      <c r="R14" s="195">
        <v>0.62986111111111109</v>
      </c>
      <c r="S14" s="195">
        <v>0.65902777777777777</v>
      </c>
      <c r="T14" s="195">
        <v>0.68819444444444444</v>
      </c>
      <c r="U14" s="195">
        <v>0.71736111111111101</v>
      </c>
      <c r="V14" s="195">
        <v>0.74652777777777779</v>
      </c>
      <c r="W14" s="195">
        <v>0.77569444444444446</v>
      </c>
      <c r="X14" s="195">
        <v>0.80486111111111114</v>
      </c>
      <c r="Y14" s="195">
        <v>0.8340277777777777</v>
      </c>
      <c r="Z14" s="195">
        <v>0.86319444444444438</v>
      </c>
      <c r="AA14" s="195">
        <v>0.89236111111111116</v>
      </c>
    </row>
    <row r="15" spans="1:32" s="206" customFormat="1" ht="18" customHeight="1">
      <c r="A15" s="193"/>
      <c r="B15" s="194" t="s">
        <v>20</v>
      </c>
      <c r="C15" s="195">
        <v>0.19166666666666665</v>
      </c>
      <c r="D15" s="195">
        <v>0.22291666666666665</v>
      </c>
      <c r="E15" s="195">
        <v>0.25208333333333333</v>
      </c>
      <c r="F15" s="195">
        <v>0.28125</v>
      </c>
      <c r="G15" s="195">
        <v>0.31041666666666667</v>
      </c>
      <c r="H15" s="195">
        <v>0.33958333333333335</v>
      </c>
      <c r="I15" s="195">
        <v>0.36874999999999997</v>
      </c>
      <c r="J15" s="195">
        <v>0.3979166666666667</v>
      </c>
      <c r="K15" s="195">
        <v>0.42708333333333331</v>
      </c>
      <c r="L15" s="195">
        <v>0.45624999999999999</v>
      </c>
      <c r="M15" s="195">
        <v>0.48541666666666666</v>
      </c>
      <c r="N15" s="195">
        <v>0.51458333333333328</v>
      </c>
      <c r="O15" s="195">
        <v>0.54375000000000007</v>
      </c>
      <c r="P15" s="195">
        <v>0.57291666666666663</v>
      </c>
      <c r="Q15" s="195">
        <v>0.6020833333333333</v>
      </c>
      <c r="R15" s="195">
        <v>0.63124999999999998</v>
      </c>
      <c r="S15" s="195">
        <v>0.66041666666666665</v>
      </c>
      <c r="T15" s="195">
        <v>0.68958333333333333</v>
      </c>
      <c r="U15" s="195">
        <v>0.71875</v>
      </c>
      <c r="V15" s="195">
        <v>0.74791666666666667</v>
      </c>
      <c r="W15" s="195">
        <v>0.77708333333333324</v>
      </c>
      <c r="X15" s="195">
        <v>0.80625000000000002</v>
      </c>
      <c r="Y15" s="195">
        <v>0.8354166666666667</v>
      </c>
      <c r="Z15" s="195">
        <v>0.86458333333333337</v>
      </c>
      <c r="AA15" s="195">
        <v>0.89374999999999993</v>
      </c>
    </row>
    <row r="16" spans="1:32" s="206" customFormat="1" ht="18" customHeight="1">
      <c r="A16" s="193"/>
      <c r="B16" s="194" t="s">
        <v>8</v>
      </c>
      <c r="C16" s="195">
        <v>0.19236111111111112</v>
      </c>
      <c r="D16" s="195">
        <v>0.22361111111111109</v>
      </c>
      <c r="E16" s="195">
        <v>0.25277777777777777</v>
      </c>
      <c r="F16" s="195">
        <v>0.28194444444444444</v>
      </c>
      <c r="G16" s="195">
        <v>0.31111111111111112</v>
      </c>
      <c r="H16" s="195">
        <v>0.34027777777777773</v>
      </c>
      <c r="I16" s="195">
        <v>0.36944444444444446</v>
      </c>
      <c r="J16" s="195">
        <v>0.39861111111111108</v>
      </c>
      <c r="K16" s="195">
        <v>0.42777777777777781</v>
      </c>
      <c r="L16" s="195">
        <v>0.45694444444444443</v>
      </c>
      <c r="M16" s="195">
        <v>0.4861111111111111</v>
      </c>
      <c r="N16" s="195">
        <v>0.51527777777777783</v>
      </c>
      <c r="O16" s="195">
        <v>0.5444444444444444</v>
      </c>
      <c r="P16" s="195">
        <v>0.57361111111111118</v>
      </c>
      <c r="Q16" s="195">
        <v>0.60277777777777775</v>
      </c>
      <c r="R16" s="195">
        <v>0.63194444444444442</v>
      </c>
      <c r="S16" s="195">
        <v>0.66111111111111109</v>
      </c>
      <c r="T16" s="195">
        <v>0.69027777777777777</v>
      </c>
      <c r="U16" s="195">
        <v>0.71944444444444444</v>
      </c>
      <c r="V16" s="195">
        <v>0.74861111111111101</v>
      </c>
      <c r="W16" s="195">
        <v>0.77777777777777779</v>
      </c>
      <c r="X16" s="195">
        <v>0.80694444444444446</v>
      </c>
      <c r="Y16" s="195">
        <v>0.83611111111111114</v>
      </c>
      <c r="Z16" s="195">
        <v>0.8652777777777777</v>
      </c>
      <c r="AA16" s="195">
        <v>0.89444444444444438</v>
      </c>
    </row>
    <row r="17" spans="1:32" s="206" customFormat="1" ht="18" customHeight="1">
      <c r="A17" s="193"/>
      <c r="B17" s="194" t="s">
        <v>4</v>
      </c>
      <c r="C17" s="195">
        <v>0.19375000000000001</v>
      </c>
      <c r="D17" s="195">
        <v>0.22500000000000001</v>
      </c>
      <c r="E17" s="195">
        <v>0.25416666666666665</v>
      </c>
      <c r="F17" s="195">
        <v>0.28333333333333333</v>
      </c>
      <c r="G17" s="195">
        <v>0.3125</v>
      </c>
      <c r="H17" s="195">
        <v>0.34166666666666662</v>
      </c>
      <c r="I17" s="195">
        <v>0.37083333333333335</v>
      </c>
      <c r="J17" s="195">
        <v>0.39999999999999997</v>
      </c>
      <c r="K17" s="195">
        <v>0.4291666666666667</v>
      </c>
      <c r="L17" s="195">
        <v>0.45833333333333331</v>
      </c>
      <c r="M17" s="195">
        <v>0.48749999999999999</v>
      </c>
      <c r="N17" s="195">
        <v>0.51666666666666672</v>
      </c>
      <c r="O17" s="195">
        <v>0.54583333333333328</v>
      </c>
      <c r="P17" s="195">
        <v>0.57500000000000007</v>
      </c>
      <c r="Q17" s="195">
        <v>0.60416666666666663</v>
      </c>
      <c r="R17" s="195">
        <v>0.6333333333333333</v>
      </c>
      <c r="S17" s="195">
        <v>0.66249999999999998</v>
      </c>
      <c r="T17" s="195">
        <v>0.69166666666666676</v>
      </c>
      <c r="U17" s="195">
        <v>0.72083333333333333</v>
      </c>
      <c r="V17" s="195">
        <v>0.75</v>
      </c>
      <c r="W17" s="195">
        <v>0.77916666666666667</v>
      </c>
      <c r="X17" s="195">
        <v>0.80833333333333324</v>
      </c>
      <c r="Y17" s="195">
        <v>0.83750000000000002</v>
      </c>
      <c r="Z17" s="195">
        <v>0.8666666666666667</v>
      </c>
      <c r="AA17" s="195">
        <v>0.89583333333333337</v>
      </c>
    </row>
    <row r="18" spans="1:32" s="206" customFormat="1" ht="18" customHeight="1">
      <c r="A18" s="193"/>
      <c r="B18" s="194" t="s">
        <v>1</v>
      </c>
      <c r="C18" s="195">
        <v>0.19513888888888889</v>
      </c>
      <c r="D18" s="195">
        <v>0.22638888888888889</v>
      </c>
      <c r="E18" s="195">
        <v>0.25555555555555559</v>
      </c>
      <c r="F18" s="195">
        <v>0.28472222222222221</v>
      </c>
      <c r="G18" s="195">
        <v>0.31388888888888888</v>
      </c>
      <c r="H18" s="195">
        <v>0.3430555555555555</v>
      </c>
      <c r="I18" s="195">
        <v>0.37222222222222223</v>
      </c>
      <c r="J18" s="195">
        <v>0.40138888888888885</v>
      </c>
      <c r="K18" s="195">
        <v>0.43055555555555558</v>
      </c>
      <c r="L18" s="195">
        <v>0.4597222222222222</v>
      </c>
      <c r="M18" s="195">
        <v>0.48888888888888887</v>
      </c>
      <c r="N18" s="195">
        <v>0.5180555555555556</v>
      </c>
      <c r="O18" s="195">
        <v>0.54722222222222217</v>
      </c>
      <c r="P18" s="195">
        <v>0.57638888888888895</v>
      </c>
      <c r="Q18" s="195">
        <v>0.60555555555555551</v>
      </c>
      <c r="R18" s="195">
        <v>0.63472222222222219</v>
      </c>
      <c r="S18" s="195">
        <v>0.66388888888888886</v>
      </c>
      <c r="T18" s="195">
        <v>0.69305555555555554</v>
      </c>
      <c r="U18" s="195">
        <v>0.72222222222222221</v>
      </c>
      <c r="V18" s="195">
        <v>0.75138888888888899</v>
      </c>
      <c r="W18" s="195">
        <v>0.78055555555555556</v>
      </c>
      <c r="X18" s="195">
        <v>0.80972222222222223</v>
      </c>
      <c r="Y18" s="195">
        <v>0.83888888888888891</v>
      </c>
      <c r="Z18" s="195">
        <v>0.86805555555555547</v>
      </c>
      <c r="AA18" s="195">
        <v>0.89722222222222225</v>
      </c>
    </row>
    <row r="19" spans="1:32" s="206" customFormat="1" ht="18" customHeight="1">
      <c r="A19" s="193"/>
      <c r="B19" s="194" t="s">
        <v>22</v>
      </c>
      <c r="C19" s="195">
        <v>0.19583333333333333</v>
      </c>
      <c r="D19" s="195">
        <v>0.22708333333333333</v>
      </c>
      <c r="E19" s="195">
        <v>0.25625000000000003</v>
      </c>
      <c r="F19" s="195">
        <v>0.28541666666666665</v>
      </c>
      <c r="G19" s="195">
        <v>0.31458333333333333</v>
      </c>
      <c r="H19" s="195">
        <v>0.34375</v>
      </c>
      <c r="I19" s="195">
        <v>0.37291666666666662</v>
      </c>
      <c r="J19" s="195">
        <v>0.40208333333333335</v>
      </c>
      <c r="K19" s="195">
        <v>0.43124999999999997</v>
      </c>
      <c r="L19" s="195">
        <v>0.4604166666666667</v>
      </c>
      <c r="M19" s="195">
        <v>0.48958333333333331</v>
      </c>
      <c r="N19" s="195">
        <v>0.51874999999999993</v>
      </c>
      <c r="O19" s="195">
        <v>0.54791666666666672</v>
      </c>
      <c r="P19" s="195">
        <v>0.57708333333333328</v>
      </c>
      <c r="Q19" s="195">
        <v>0.60625000000000007</v>
      </c>
      <c r="R19" s="195">
        <v>0.63541666666666663</v>
      </c>
      <c r="S19" s="195">
        <v>0.6645833333333333</v>
      </c>
      <c r="T19" s="195">
        <v>0.69374999999999998</v>
      </c>
      <c r="U19" s="195">
        <v>0.72291666666666676</v>
      </c>
      <c r="V19" s="195">
        <v>0.75208333333333333</v>
      </c>
      <c r="W19" s="195">
        <v>0.78125</v>
      </c>
      <c r="X19" s="195">
        <v>0.81041666666666667</v>
      </c>
      <c r="Y19" s="195">
        <v>0.83958333333333324</v>
      </c>
      <c r="Z19" s="195">
        <v>0.86875000000000002</v>
      </c>
      <c r="AA19" s="195">
        <v>0.8979166666666667</v>
      </c>
    </row>
    <row r="20" spans="1:32" ht="18" customHeight="1">
      <c r="A20" s="2"/>
      <c r="D20" s="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"/>
    </row>
    <row r="21" spans="1:32" s="206" customFormat="1" ht="18" customHeight="1">
      <c r="A21" s="193"/>
      <c r="B21" s="194" t="s">
        <v>3</v>
      </c>
      <c r="C21" s="195">
        <v>0.20208333333333331</v>
      </c>
      <c r="D21" s="195">
        <v>0.23124999999999998</v>
      </c>
      <c r="E21" s="195">
        <v>0.26041666666666669</v>
      </c>
      <c r="F21" s="195">
        <v>0.28958333333333336</v>
      </c>
      <c r="G21" s="195">
        <v>0.31875000000000003</v>
      </c>
      <c r="H21" s="195">
        <v>0.34791666666666665</v>
      </c>
      <c r="I21" s="195">
        <v>0.37708333333333338</v>
      </c>
      <c r="J21" s="195">
        <v>0.40625</v>
      </c>
      <c r="K21" s="195">
        <v>0.43541666666666662</v>
      </c>
      <c r="L21" s="195">
        <v>0.46458333333333335</v>
      </c>
      <c r="M21" s="195">
        <v>0.49374999999999997</v>
      </c>
      <c r="N21" s="195">
        <v>0.5229166666666667</v>
      </c>
      <c r="O21" s="195">
        <v>0.55208333333333337</v>
      </c>
      <c r="P21" s="195">
        <v>0.58124999999999993</v>
      </c>
      <c r="Q21" s="195">
        <v>0.61041666666666672</v>
      </c>
      <c r="R21" s="195">
        <v>0.63958333333333328</v>
      </c>
      <c r="S21" s="195">
        <v>0.66875000000000007</v>
      </c>
      <c r="T21" s="195">
        <v>0.69791666666666663</v>
      </c>
      <c r="U21" s="195">
        <v>0.7270833333333333</v>
      </c>
      <c r="V21" s="195">
        <v>0.75624999999999998</v>
      </c>
      <c r="W21" s="195">
        <v>0.78541666666666676</v>
      </c>
      <c r="X21" s="195">
        <v>0.81458333333333333</v>
      </c>
      <c r="Y21" s="195">
        <v>0.84375</v>
      </c>
      <c r="Z21" s="195">
        <v>0.87291666666666667</v>
      </c>
      <c r="AA21" s="193"/>
      <c r="AB21" s="193"/>
    </row>
    <row r="22" spans="1:32" s="206" customFormat="1" ht="18" customHeight="1">
      <c r="A22" s="193"/>
      <c r="B22" s="194" t="s">
        <v>1</v>
      </c>
      <c r="C22" s="195">
        <v>0.20277777777777781</v>
      </c>
      <c r="D22" s="195">
        <v>0.23194444444444443</v>
      </c>
      <c r="E22" s="195">
        <v>0.26111111111111113</v>
      </c>
      <c r="F22" s="195">
        <v>0.2902777777777778</v>
      </c>
      <c r="G22" s="195">
        <v>0.31944444444444448</v>
      </c>
      <c r="H22" s="195">
        <v>0.34861111111111115</v>
      </c>
      <c r="I22" s="195">
        <v>0.37777777777777777</v>
      </c>
      <c r="J22" s="195">
        <v>0.4069444444444445</v>
      </c>
      <c r="K22" s="195">
        <v>0.43611111111111112</v>
      </c>
      <c r="L22" s="195">
        <v>0.46527777777777773</v>
      </c>
      <c r="M22" s="195">
        <v>0.49444444444444446</v>
      </c>
      <c r="N22" s="195">
        <v>0.52361111111111114</v>
      </c>
      <c r="O22" s="195">
        <v>0.55277777777777781</v>
      </c>
      <c r="P22" s="195">
        <v>0.58194444444444449</v>
      </c>
      <c r="Q22" s="195">
        <v>0.61111111111111105</v>
      </c>
      <c r="R22" s="195">
        <v>0.64027777777777783</v>
      </c>
      <c r="S22" s="195">
        <v>0.6694444444444444</v>
      </c>
      <c r="T22" s="195">
        <v>0.69861111111111107</v>
      </c>
      <c r="U22" s="195">
        <v>0.72777777777777775</v>
      </c>
      <c r="V22" s="195">
        <v>0.75694444444444453</v>
      </c>
      <c r="W22" s="195">
        <v>0.78611111111111109</v>
      </c>
      <c r="X22" s="195">
        <v>0.81527777777777777</v>
      </c>
      <c r="Y22" s="195">
        <v>0.84444444444444444</v>
      </c>
      <c r="Z22" s="195">
        <v>0.87361111111111101</v>
      </c>
      <c r="AA22" s="193"/>
      <c r="AB22" s="193"/>
    </row>
    <row r="23" spans="1:32" s="206" customFormat="1" ht="18" customHeight="1">
      <c r="A23" s="193"/>
      <c r="B23" s="194" t="s">
        <v>19</v>
      </c>
      <c r="C23" s="195">
        <v>0.20416666666666669</v>
      </c>
      <c r="D23" s="195">
        <v>0.23333333333333331</v>
      </c>
      <c r="E23" s="195">
        <v>0.26250000000000001</v>
      </c>
      <c r="F23" s="195">
        <v>0.29166666666666669</v>
      </c>
      <c r="G23" s="195">
        <v>0.32083333333333336</v>
      </c>
      <c r="H23" s="195">
        <v>0.35000000000000003</v>
      </c>
      <c r="I23" s="195">
        <v>0.37916666666666665</v>
      </c>
      <c r="J23" s="195">
        <v>0.40833333333333338</v>
      </c>
      <c r="K23" s="195">
        <v>0.4375</v>
      </c>
      <c r="L23" s="195">
        <v>0.46666666666666662</v>
      </c>
      <c r="M23" s="195">
        <v>0.49583333333333335</v>
      </c>
      <c r="N23" s="195">
        <v>0.52500000000000002</v>
      </c>
      <c r="O23" s="195">
        <v>0.5541666666666667</v>
      </c>
      <c r="P23" s="195">
        <v>0.58333333333333337</v>
      </c>
      <c r="Q23" s="195">
        <v>0.61249999999999993</v>
      </c>
      <c r="R23" s="195">
        <v>0.64166666666666672</v>
      </c>
      <c r="S23" s="195">
        <v>0.67083333333333339</v>
      </c>
      <c r="T23" s="195">
        <v>0.70000000000000007</v>
      </c>
      <c r="U23" s="195">
        <v>0.72916666666666663</v>
      </c>
      <c r="V23" s="195">
        <v>0.7583333333333333</v>
      </c>
      <c r="W23" s="195">
        <v>0.78749999999999998</v>
      </c>
      <c r="X23" s="195">
        <v>0.81666666666666676</v>
      </c>
      <c r="Y23" s="195">
        <v>0.84583333333333333</v>
      </c>
      <c r="Z23" s="195">
        <v>0.875</v>
      </c>
      <c r="AA23" s="193"/>
      <c r="AB23" s="193"/>
    </row>
    <row r="24" spans="1:32" s="206" customFormat="1" ht="18" customHeight="1">
      <c r="A24" s="193"/>
      <c r="B24" s="194" t="s">
        <v>8</v>
      </c>
      <c r="C24" s="195">
        <v>0.20555555555555557</v>
      </c>
      <c r="D24" s="195">
        <v>0.23472222222222219</v>
      </c>
      <c r="E24" s="195">
        <v>0.2638888888888889</v>
      </c>
      <c r="F24" s="195">
        <v>0.29305555555555557</v>
      </c>
      <c r="G24" s="195">
        <v>0.32222222222222224</v>
      </c>
      <c r="H24" s="195">
        <v>0.35138888888888892</v>
      </c>
      <c r="I24" s="195">
        <v>0.38055555555555554</v>
      </c>
      <c r="J24" s="195">
        <v>0.40972222222222227</v>
      </c>
      <c r="K24" s="195">
        <v>0.43888888888888888</v>
      </c>
      <c r="L24" s="195">
        <v>0.4680555555555555</v>
      </c>
      <c r="M24" s="195">
        <v>0.49722222222222223</v>
      </c>
      <c r="N24" s="195">
        <v>0.52638888888888891</v>
      </c>
      <c r="O24" s="195">
        <v>0.55555555555555558</v>
      </c>
      <c r="P24" s="195">
        <v>0.58472222222222225</v>
      </c>
      <c r="Q24" s="195">
        <v>0.61388888888888882</v>
      </c>
      <c r="R24" s="195">
        <v>0.6430555555555556</v>
      </c>
      <c r="S24" s="195">
        <v>0.67222222222222217</v>
      </c>
      <c r="T24" s="195">
        <v>0.70138888888888884</v>
      </c>
      <c r="U24" s="195">
        <v>0.73055555555555562</v>
      </c>
      <c r="V24" s="195">
        <v>0.7597222222222223</v>
      </c>
      <c r="W24" s="195">
        <v>0.78888888888888886</v>
      </c>
      <c r="X24" s="195">
        <v>0.81805555555555554</v>
      </c>
      <c r="Y24" s="195">
        <v>0.84722222222222221</v>
      </c>
      <c r="Z24" s="195">
        <v>0.87638888888888899</v>
      </c>
      <c r="AA24" s="193"/>
      <c r="AB24" s="193"/>
    </row>
    <row r="25" spans="1:32" s="206" customFormat="1" ht="18" customHeight="1">
      <c r="A25" s="193"/>
      <c r="B25" s="194" t="s">
        <v>20</v>
      </c>
      <c r="C25" s="195">
        <v>0.20625000000000002</v>
      </c>
      <c r="D25" s="195">
        <v>0.23541666666666669</v>
      </c>
      <c r="E25" s="195">
        <v>0.26458333333333334</v>
      </c>
      <c r="F25" s="195">
        <v>0.29375000000000001</v>
      </c>
      <c r="G25" s="195">
        <v>0.32291666666666669</v>
      </c>
      <c r="H25" s="195">
        <v>0.3520833333333333</v>
      </c>
      <c r="I25" s="195">
        <v>0.38125000000000003</v>
      </c>
      <c r="J25" s="195">
        <v>0.41041666666666665</v>
      </c>
      <c r="K25" s="195">
        <v>0.43958333333333338</v>
      </c>
      <c r="L25" s="195">
        <v>0.46875</v>
      </c>
      <c r="M25" s="195">
        <v>0.49791666666666662</v>
      </c>
      <c r="N25" s="195">
        <v>0.52708333333333335</v>
      </c>
      <c r="O25" s="195">
        <v>0.55625000000000002</v>
      </c>
      <c r="P25" s="195">
        <v>0.5854166666666667</v>
      </c>
      <c r="Q25" s="195">
        <v>0.61458333333333337</v>
      </c>
      <c r="R25" s="195">
        <v>0.64374999999999993</v>
      </c>
      <c r="S25" s="195">
        <v>0.67291666666666661</v>
      </c>
      <c r="T25" s="195">
        <v>0.70208333333333339</v>
      </c>
      <c r="U25" s="195">
        <v>0.73125000000000007</v>
      </c>
      <c r="V25" s="195">
        <v>0.76041666666666663</v>
      </c>
      <c r="W25" s="195">
        <v>0.7895833333333333</v>
      </c>
      <c r="X25" s="195">
        <v>0.81874999999999998</v>
      </c>
      <c r="Y25" s="195">
        <v>0.84791666666666676</v>
      </c>
      <c r="Z25" s="195">
        <v>0.87708333333333333</v>
      </c>
      <c r="AA25" s="193"/>
      <c r="AB25" s="193"/>
    </row>
    <row r="26" spans="1:32" s="206" customFormat="1" ht="18" customHeight="1">
      <c r="A26" s="193"/>
      <c r="B26" s="194" t="s">
        <v>21</v>
      </c>
      <c r="C26" s="195">
        <v>0.2076388888888889</v>
      </c>
      <c r="D26" s="195">
        <v>0.23680555555555557</v>
      </c>
      <c r="E26" s="195">
        <v>0.26597222222222222</v>
      </c>
      <c r="F26" s="195">
        <v>0.2951388888888889</v>
      </c>
      <c r="G26" s="195">
        <v>0.32430555555555557</v>
      </c>
      <c r="H26" s="195">
        <v>0.35347222222222219</v>
      </c>
      <c r="I26" s="195">
        <v>0.38263888888888892</v>
      </c>
      <c r="J26" s="195">
        <v>0.41180555555555554</v>
      </c>
      <c r="K26" s="195">
        <v>0.44097222222222227</v>
      </c>
      <c r="L26" s="195">
        <v>0.47013888888888888</v>
      </c>
      <c r="M26" s="195">
        <v>0.4993055555555555</v>
      </c>
      <c r="N26" s="195">
        <v>0.52847222222222223</v>
      </c>
      <c r="O26" s="195">
        <v>0.55763888888888891</v>
      </c>
      <c r="P26" s="195">
        <v>0.58680555555555558</v>
      </c>
      <c r="Q26" s="195">
        <v>0.61597222222222225</v>
      </c>
      <c r="R26" s="195">
        <v>0.64513888888888882</v>
      </c>
      <c r="S26" s="195">
        <v>0.6743055555555556</v>
      </c>
      <c r="T26" s="195">
        <v>0.70347222222222217</v>
      </c>
      <c r="U26" s="195">
        <v>0.73263888888888884</v>
      </c>
      <c r="V26" s="195">
        <v>0.76180555555555562</v>
      </c>
      <c r="W26" s="195">
        <v>0.7909722222222223</v>
      </c>
      <c r="X26" s="195">
        <v>0.82013888888888886</v>
      </c>
      <c r="Y26" s="195">
        <v>0.84930555555555554</v>
      </c>
      <c r="Z26" s="195">
        <v>0.87847222222222221</v>
      </c>
      <c r="AA26" s="193"/>
      <c r="AB26" s="193"/>
    </row>
    <row r="27" spans="1:32" s="206" customFormat="1" ht="18" customHeight="1">
      <c r="A27" s="193"/>
      <c r="B27" s="194" t="s">
        <v>11</v>
      </c>
      <c r="C27" s="195">
        <v>0.20902777777777778</v>
      </c>
      <c r="D27" s="195">
        <v>0.23819444444444446</v>
      </c>
      <c r="E27" s="195">
        <v>0.2673611111111111</v>
      </c>
      <c r="F27" s="195">
        <v>0.29652777777777778</v>
      </c>
      <c r="G27" s="195">
        <v>0.32569444444444445</v>
      </c>
      <c r="H27" s="195">
        <v>0.35486111111111113</v>
      </c>
      <c r="I27" s="195">
        <v>0.3840277777777778</v>
      </c>
      <c r="J27" s="195">
        <v>0.41319444444444442</v>
      </c>
      <c r="K27" s="195">
        <v>0.44236111111111115</v>
      </c>
      <c r="L27" s="195">
        <v>0.47152777777777777</v>
      </c>
      <c r="M27" s="195">
        <v>0.50069444444444444</v>
      </c>
      <c r="N27" s="195">
        <v>0.52986111111111112</v>
      </c>
      <c r="O27" s="195">
        <v>0.55902777777777779</v>
      </c>
      <c r="P27" s="195">
        <v>0.58819444444444446</v>
      </c>
      <c r="Q27" s="195">
        <v>0.61736111111111114</v>
      </c>
      <c r="R27" s="195">
        <v>0.64652777777777781</v>
      </c>
      <c r="S27" s="195">
        <v>0.67569444444444438</v>
      </c>
      <c r="T27" s="195">
        <v>0.70486111111111116</v>
      </c>
      <c r="U27" s="195">
        <v>0.73402777777777783</v>
      </c>
      <c r="V27" s="195">
        <v>0.7631944444444444</v>
      </c>
      <c r="W27" s="195">
        <v>0.79236111111111107</v>
      </c>
      <c r="X27" s="195">
        <v>0.82152777777777775</v>
      </c>
      <c r="Y27" s="195">
        <v>0.85069444444444453</v>
      </c>
      <c r="Z27" s="195">
        <v>0.87986111111111109</v>
      </c>
      <c r="AA27" s="193"/>
      <c r="AB27" s="193"/>
    </row>
    <row r="28" spans="1:32" s="206" customFormat="1" ht="18" customHeight="1">
      <c r="A28" s="193"/>
      <c r="B28" s="194" t="s">
        <v>10</v>
      </c>
      <c r="C28" s="195">
        <v>0.20972222222222223</v>
      </c>
      <c r="D28" s="195">
        <v>0.2388888888888889</v>
      </c>
      <c r="E28" s="195">
        <v>0.26805555555555555</v>
      </c>
      <c r="F28" s="195">
        <v>0.29722222222222222</v>
      </c>
      <c r="G28" s="195">
        <v>0.3263888888888889</v>
      </c>
      <c r="H28" s="195">
        <v>0.35555555555555557</v>
      </c>
      <c r="I28" s="195">
        <v>0.38472222222222219</v>
      </c>
      <c r="J28" s="195">
        <v>0.41388888888888892</v>
      </c>
      <c r="K28" s="195">
        <v>0.44305555555555554</v>
      </c>
      <c r="L28" s="195">
        <v>0.47222222222222227</v>
      </c>
      <c r="M28" s="195">
        <v>0.50138888888888888</v>
      </c>
      <c r="N28" s="195">
        <v>0.53055555555555556</v>
      </c>
      <c r="O28" s="195">
        <v>0.55972222222222223</v>
      </c>
      <c r="P28" s="195">
        <v>0.58888888888888891</v>
      </c>
      <c r="Q28" s="195">
        <v>0.61805555555555558</v>
      </c>
      <c r="R28" s="195">
        <v>0.64722222222222225</v>
      </c>
      <c r="S28" s="195">
        <v>0.67638888888888893</v>
      </c>
      <c r="T28" s="195">
        <v>0.7055555555555556</v>
      </c>
      <c r="U28" s="195">
        <v>0.73472222222222217</v>
      </c>
      <c r="V28" s="195">
        <v>0.76388888888888884</v>
      </c>
      <c r="W28" s="195">
        <v>0.79305555555555562</v>
      </c>
      <c r="X28" s="195">
        <v>0.8222222222222223</v>
      </c>
      <c r="Y28" s="195">
        <v>0.85138888888888886</v>
      </c>
      <c r="Z28" s="195">
        <v>0.88055555555555554</v>
      </c>
      <c r="AA28" s="193"/>
      <c r="AB28" s="193"/>
    </row>
    <row r="29" spans="1:32" s="206" customFormat="1" ht="18" customHeight="1">
      <c r="A29" s="193"/>
      <c r="B29" s="194" t="s">
        <v>35</v>
      </c>
      <c r="C29" s="195">
        <v>0.21041666666666667</v>
      </c>
      <c r="D29" s="195">
        <v>0.23958333333333334</v>
      </c>
      <c r="E29" s="195">
        <v>0.26874999999999999</v>
      </c>
      <c r="F29" s="195">
        <v>0.29791666666666666</v>
      </c>
      <c r="G29" s="195">
        <v>0.32708333333333334</v>
      </c>
      <c r="H29" s="195">
        <v>0.35625000000000001</v>
      </c>
      <c r="I29" s="195">
        <v>0.38541666666666663</v>
      </c>
      <c r="J29" s="195">
        <v>0.41458333333333336</v>
      </c>
      <c r="K29" s="195">
        <v>0.44374999999999998</v>
      </c>
      <c r="L29" s="195">
        <v>0.47291666666666671</v>
      </c>
      <c r="M29" s="195">
        <v>0.50208333333333333</v>
      </c>
      <c r="N29" s="195">
        <v>0.53125</v>
      </c>
      <c r="O29" s="195">
        <v>0.56041666666666667</v>
      </c>
      <c r="P29" s="195">
        <v>0.58958333333333335</v>
      </c>
      <c r="Q29" s="195">
        <v>0.61875000000000002</v>
      </c>
      <c r="R29" s="195">
        <v>0.6479166666666667</v>
      </c>
      <c r="S29" s="195">
        <v>0.67708333333333337</v>
      </c>
      <c r="T29" s="195">
        <v>0.70625000000000004</v>
      </c>
      <c r="U29" s="195">
        <v>0.73541666666666661</v>
      </c>
      <c r="V29" s="195">
        <v>0.76458333333333328</v>
      </c>
      <c r="W29" s="195">
        <v>0.79375000000000007</v>
      </c>
      <c r="X29" s="195">
        <v>0.82291666666666674</v>
      </c>
      <c r="Y29" s="195">
        <v>0.8520833333333333</v>
      </c>
      <c r="Z29" s="195">
        <v>0.88124999999999998</v>
      </c>
      <c r="AA29" s="193"/>
      <c r="AB29" s="193"/>
    </row>
    <row r="30" spans="1:32" s="206" customFormat="1" ht="18" customHeight="1">
      <c r="A30" s="193"/>
      <c r="B30" s="194" t="s">
        <v>6</v>
      </c>
      <c r="C30" s="195">
        <v>0.21111111111111111</v>
      </c>
      <c r="D30" s="195">
        <v>0.24027777777777778</v>
      </c>
      <c r="E30" s="195">
        <v>0.26944444444444443</v>
      </c>
      <c r="F30" s="195">
        <v>0.2986111111111111</v>
      </c>
      <c r="G30" s="195">
        <v>0.32777777777777778</v>
      </c>
      <c r="H30" s="195">
        <v>0.35694444444444445</v>
      </c>
      <c r="I30" s="195">
        <v>0.38611111111111113</v>
      </c>
      <c r="J30" s="195">
        <v>0.4152777777777778</v>
      </c>
      <c r="K30" s="195">
        <v>0.44444444444444442</v>
      </c>
      <c r="L30" s="195">
        <v>0.47361111111111115</v>
      </c>
      <c r="M30" s="195">
        <v>0.50277777777777777</v>
      </c>
      <c r="N30" s="195">
        <v>0.53194444444444444</v>
      </c>
      <c r="O30" s="195">
        <v>0.56111111111111112</v>
      </c>
      <c r="P30" s="195">
        <v>0.59027777777777779</v>
      </c>
      <c r="Q30" s="195">
        <v>0.61944444444444446</v>
      </c>
      <c r="R30" s="195">
        <v>0.64861111111111114</v>
      </c>
      <c r="S30" s="195">
        <v>0.6777777777777777</v>
      </c>
      <c r="T30" s="195">
        <v>0.70694444444444438</v>
      </c>
      <c r="U30" s="195">
        <v>0.73611111111111116</v>
      </c>
      <c r="V30" s="195">
        <v>0.76527777777777783</v>
      </c>
      <c r="W30" s="195">
        <v>0.7944444444444444</v>
      </c>
      <c r="X30" s="195">
        <v>0.82361111111111107</v>
      </c>
      <c r="Y30" s="195">
        <v>0.85277777777777775</v>
      </c>
      <c r="Z30" s="195">
        <v>0.88194444444444453</v>
      </c>
      <c r="AA30" s="193"/>
      <c r="AB30" s="193"/>
    </row>
    <row r="31" spans="1:32" s="206" customFormat="1" ht="18" customHeight="1">
      <c r="A31" s="193"/>
      <c r="B31" s="194" t="s">
        <v>7</v>
      </c>
      <c r="C31" s="195">
        <v>0.21249999999999999</v>
      </c>
      <c r="D31" s="195">
        <v>0.24166666666666667</v>
      </c>
      <c r="E31" s="195">
        <v>0.27083333333333331</v>
      </c>
      <c r="F31" s="195">
        <v>0.3</v>
      </c>
      <c r="G31" s="195">
        <v>0.32916666666666666</v>
      </c>
      <c r="H31" s="195">
        <v>0.35833333333333334</v>
      </c>
      <c r="I31" s="195">
        <v>0.38750000000000001</v>
      </c>
      <c r="J31" s="195">
        <v>0.41666666666666669</v>
      </c>
      <c r="K31" s="195">
        <v>0.4458333333333333</v>
      </c>
      <c r="L31" s="195">
        <v>0.47500000000000003</v>
      </c>
      <c r="M31" s="195">
        <v>0.50416666666666665</v>
      </c>
      <c r="N31" s="195">
        <v>0.53333333333333333</v>
      </c>
      <c r="O31" s="195">
        <v>0.5625</v>
      </c>
      <c r="P31" s="195">
        <v>0.59166666666666667</v>
      </c>
      <c r="Q31" s="195">
        <v>0.62083333333333335</v>
      </c>
      <c r="R31" s="195">
        <v>0.65</v>
      </c>
      <c r="S31" s="195">
        <v>0.6791666666666667</v>
      </c>
      <c r="T31" s="195">
        <v>0.70833333333333337</v>
      </c>
      <c r="U31" s="195">
        <v>0.73749999999999993</v>
      </c>
      <c r="V31" s="195">
        <v>0.76666666666666661</v>
      </c>
      <c r="W31" s="195">
        <v>0.79583333333333339</v>
      </c>
      <c r="X31" s="195">
        <v>0.82500000000000007</v>
      </c>
      <c r="Y31" s="195">
        <v>0.85416666666666663</v>
      </c>
      <c r="Z31" s="195">
        <v>0.8833333333333333</v>
      </c>
      <c r="AA31" s="193"/>
      <c r="AB31" s="193"/>
    </row>
    <row r="32" spans="1:32" s="206" customFormat="1" ht="18" customHeight="1">
      <c r="A32" s="193"/>
      <c r="B32" s="194" t="s">
        <v>9</v>
      </c>
      <c r="C32" s="195">
        <v>0.21319444444444444</v>
      </c>
      <c r="D32" s="195">
        <v>0.24236111111111111</v>
      </c>
      <c r="E32" s="195">
        <v>0.27152777777777776</v>
      </c>
      <c r="F32" s="195">
        <v>0.30069444444444443</v>
      </c>
      <c r="G32" s="195">
        <v>0.3298611111111111</v>
      </c>
      <c r="H32" s="195">
        <v>0.35902777777777778</v>
      </c>
      <c r="I32" s="195">
        <v>0.38819444444444445</v>
      </c>
      <c r="J32" s="195">
        <v>0.41736111111111113</v>
      </c>
      <c r="K32" s="195">
        <v>0.4465277777777778</v>
      </c>
      <c r="L32" s="195">
        <v>0.47569444444444442</v>
      </c>
      <c r="M32" s="195">
        <v>0.50486111111111109</v>
      </c>
      <c r="N32" s="195">
        <v>0.53402777777777777</v>
      </c>
      <c r="O32" s="195">
        <v>0.56319444444444444</v>
      </c>
      <c r="P32" s="195">
        <v>0.59236111111111112</v>
      </c>
      <c r="Q32" s="195">
        <v>0.62152777777777779</v>
      </c>
      <c r="R32" s="195">
        <v>0.65069444444444446</v>
      </c>
      <c r="S32" s="195">
        <v>0.67986111111111114</v>
      </c>
      <c r="T32" s="195">
        <v>0.7090277777777777</v>
      </c>
      <c r="U32" s="195">
        <v>0.73819444444444438</v>
      </c>
      <c r="V32" s="195">
        <v>0.76736111111111116</v>
      </c>
      <c r="W32" s="195">
        <v>0.79652777777777783</v>
      </c>
      <c r="X32" s="195">
        <v>0.8256944444444444</v>
      </c>
      <c r="Y32" s="195">
        <v>0.85486111111111107</v>
      </c>
      <c r="Z32" s="195">
        <v>0.88402777777777775</v>
      </c>
      <c r="AA32" s="193"/>
      <c r="AB32" s="193"/>
    </row>
    <row r="33" spans="1:28" s="206" customFormat="1" ht="18" customHeight="1">
      <c r="A33" s="193"/>
      <c r="B33" s="194" t="s">
        <v>5</v>
      </c>
      <c r="C33" s="195">
        <v>0.21458333333333335</v>
      </c>
      <c r="D33" s="195">
        <v>0.24374999999999999</v>
      </c>
      <c r="E33" s="195">
        <v>0.27291666666666664</v>
      </c>
      <c r="F33" s="195">
        <v>0.30208333333333331</v>
      </c>
      <c r="G33" s="195">
        <v>0.33124999999999999</v>
      </c>
      <c r="H33" s="195">
        <v>0.36041666666666666</v>
      </c>
      <c r="I33" s="195">
        <v>0.38958333333333334</v>
      </c>
      <c r="J33" s="195">
        <v>0.41875000000000001</v>
      </c>
      <c r="K33" s="195">
        <v>0.44791666666666669</v>
      </c>
      <c r="L33" s="195">
        <v>0.4770833333333333</v>
      </c>
      <c r="M33" s="195">
        <v>0.50624999999999998</v>
      </c>
      <c r="N33" s="195">
        <v>0.53541666666666665</v>
      </c>
      <c r="O33" s="195">
        <v>0.56458333333333333</v>
      </c>
      <c r="P33" s="195">
        <v>0.59375</v>
      </c>
      <c r="Q33" s="195">
        <v>0.62291666666666667</v>
      </c>
      <c r="R33" s="195">
        <v>0.65208333333333335</v>
      </c>
      <c r="S33" s="195">
        <v>0.68125000000000002</v>
      </c>
      <c r="T33" s="195">
        <v>0.7104166666666667</v>
      </c>
      <c r="U33" s="195">
        <v>0.73958333333333337</v>
      </c>
      <c r="V33" s="195">
        <v>0.76874999999999993</v>
      </c>
      <c r="W33" s="195">
        <v>0.79791666666666661</v>
      </c>
      <c r="X33" s="195">
        <v>0.82708333333333339</v>
      </c>
      <c r="Y33" s="195">
        <v>0.85625000000000007</v>
      </c>
      <c r="Z33" s="195">
        <v>0.88541666666666663</v>
      </c>
      <c r="AA33" s="193"/>
      <c r="AB33" s="193"/>
    </row>
  </sheetData>
  <pageMargins left="0.7" right="0.7" top="0.75" bottom="0.75" header="0.3" footer="0.3"/>
  <pageSetup paperSize="8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D17"/>
  <sheetViews>
    <sheetView workbookViewId="0">
      <selection sqref="A1:XFD1048576"/>
    </sheetView>
  </sheetViews>
  <sheetFormatPr defaultColWidth="9.109375" defaultRowHeight="14.4"/>
  <cols>
    <col min="1" max="2" width="9.109375" style="6"/>
    <col min="3" max="4" width="9.109375" style="11"/>
    <col min="5" max="16384" width="9.109375" style="6"/>
  </cols>
  <sheetData>
    <row r="1" spans="3:4">
      <c r="C1" s="8">
        <v>571</v>
      </c>
      <c r="D1" s="9">
        <v>234</v>
      </c>
    </row>
    <row r="2" spans="3:4">
      <c r="C2" s="8">
        <v>572</v>
      </c>
      <c r="D2" s="9">
        <v>234</v>
      </c>
    </row>
    <row r="3" spans="3:4">
      <c r="C3" s="8">
        <v>720</v>
      </c>
      <c r="D3" s="8" t="s">
        <v>29</v>
      </c>
    </row>
    <row r="4" spans="3:4">
      <c r="C4" s="8">
        <v>721</v>
      </c>
      <c r="D4" s="8" t="s">
        <v>29</v>
      </c>
    </row>
    <row r="5" spans="3:4">
      <c r="C5" s="8">
        <v>722</v>
      </c>
      <c r="D5" s="8" t="s">
        <v>23</v>
      </c>
    </row>
    <row r="6" spans="3:4">
      <c r="C6" s="8">
        <v>724</v>
      </c>
      <c r="D6" s="8" t="s">
        <v>29</v>
      </c>
    </row>
    <row r="7" spans="3:4">
      <c r="C7" s="8">
        <v>725</v>
      </c>
      <c r="D7" s="8" t="s">
        <v>29</v>
      </c>
    </row>
    <row r="8" spans="3:4">
      <c r="C8" s="8">
        <v>727</v>
      </c>
      <c r="D8" s="8" t="s">
        <v>29</v>
      </c>
    </row>
    <row r="9" spans="3:4">
      <c r="C9" s="8">
        <v>728</v>
      </c>
      <c r="D9" s="8" t="s">
        <v>29</v>
      </c>
    </row>
    <row r="10" spans="3:4">
      <c r="C10" s="8">
        <v>729</v>
      </c>
      <c r="D10" s="8" t="s">
        <v>29</v>
      </c>
    </row>
    <row r="11" spans="3:4">
      <c r="C11" s="8">
        <v>730</v>
      </c>
      <c r="D11" s="8" t="s">
        <v>27</v>
      </c>
    </row>
    <row r="12" spans="3:4">
      <c r="C12" s="8">
        <v>730</v>
      </c>
      <c r="D12" s="8" t="s">
        <v>27</v>
      </c>
    </row>
    <row r="13" spans="3:4">
      <c r="C13" s="10">
        <v>731</v>
      </c>
      <c r="D13" s="8" t="s">
        <v>28</v>
      </c>
    </row>
    <row r="14" spans="3:4">
      <c r="C14" s="8">
        <v>850</v>
      </c>
      <c r="D14" s="8" t="s">
        <v>30</v>
      </c>
    </row>
    <row r="15" spans="3:4">
      <c r="C15" s="8">
        <v>851</v>
      </c>
      <c r="D15" s="8" t="s">
        <v>30</v>
      </c>
    </row>
    <row r="16" spans="3:4">
      <c r="C16" s="8">
        <v>855</v>
      </c>
      <c r="D16" s="8" t="s">
        <v>31</v>
      </c>
    </row>
    <row r="17" spans="3:4">
      <c r="C17" s="8">
        <v>857</v>
      </c>
      <c r="D17" s="8" t="s">
        <v>31</v>
      </c>
    </row>
  </sheetData>
  <sortState ref="C1:D43">
    <sortCondition ref="C1:C4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7"/>
  <sheetViews>
    <sheetView workbookViewId="0">
      <selection activeCell="T1" sqref="T1:Y37"/>
    </sheetView>
  </sheetViews>
  <sheetFormatPr defaultColWidth="9.109375" defaultRowHeight="14.4"/>
  <cols>
    <col min="1" max="16384" width="9.109375" style="6"/>
  </cols>
  <sheetData>
    <row r="1" spans="1:25">
      <c r="A1" s="48" t="s">
        <v>12</v>
      </c>
      <c r="B1" s="48" t="s">
        <v>24</v>
      </c>
      <c r="C1" s="48" t="s">
        <v>72</v>
      </c>
      <c r="D1" s="48" t="s">
        <v>65</v>
      </c>
      <c r="E1" s="57"/>
      <c r="F1" s="49">
        <v>10.199999999999999</v>
      </c>
      <c r="G1" s="49">
        <v>0</v>
      </c>
      <c r="H1" s="50">
        <v>10.199999999999999</v>
      </c>
      <c r="I1" s="50">
        <v>8.36</v>
      </c>
      <c r="J1" s="58"/>
      <c r="K1" s="59" t="s">
        <v>23</v>
      </c>
      <c r="L1" s="60"/>
      <c r="M1" s="57"/>
      <c r="N1" s="57">
        <v>720</v>
      </c>
      <c r="O1" s="6" t="s">
        <v>5</v>
      </c>
      <c r="T1" s="48" t="s">
        <v>12</v>
      </c>
      <c r="U1" s="59" t="s">
        <v>23</v>
      </c>
      <c r="V1" s="48" t="s">
        <v>72</v>
      </c>
      <c r="W1" s="48" t="s">
        <v>65</v>
      </c>
      <c r="X1" s="57">
        <v>720</v>
      </c>
      <c r="Y1" s="6" t="s">
        <v>5</v>
      </c>
    </row>
    <row r="2" spans="1:25">
      <c r="A2" s="48" t="s">
        <v>12</v>
      </c>
      <c r="B2" s="48" t="s">
        <v>24</v>
      </c>
      <c r="C2" s="48" t="s">
        <v>72</v>
      </c>
      <c r="D2" s="48" t="s">
        <v>65</v>
      </c>
      <c r="E2" s="57"/>
      <c r="F2" s="49">
        <v>10.199999999999999</v>
      </c>
      <c r="G2" s="49">
        <v>0</v>
      </c>
      <c r="H2" s="50">
        <v>10.199999999999999</v>
      </c>
      <c r="I2" s="50">
        <v>8.36</v>
      </c>
      <c r="J2" s="58"/>
      <c r="K2" s="59" t="s">
        <v>23</v>
      </c>
      <c r="L2" s="60">
        <v>1.3194444444444453E-2</v>
      </c>
      <c r="M2" s="57"/>
      <c r="N2" s="57">
        <v>721</v>
      </c>
      <c r="O2" s="6" t="s">
        <v>5</v>
      </c>
      <c r="T2" s="48" t="s">
        <v>12</v>
      </c>
      <c r="U2" s="59" t="s">
        <v>23</v>
      </c>
      <c r="V2" s="48" t="s">
        <v>72</v>
      </c>
      <c r="W2" s="48" t="s">
        <v>65</v>
      </c>
      <c r="X2" s="57">
        <v>721</v>
      </c>
      <c r="Y2" s="6" t="s">
        <v>5</v>
      </c>
    </row>
    <row r="3" spans="1:25">
      <c r="A3" s="48" t="s">
        <v>12</v>
      </c>
      <c r="B3" s="48" t="s">
        <v>14</v>
      </c>
      <c r="C3" s="48" t="s">
        <v>72</v>
      </c>
      <c r="D3" s="48" t="s">
        <v>65</v>
      </c>
      <c r="E3" s="57"/>
      <c r="F3" s="49">
        <v>10.199999999999999</v>
      </c>
      <c r="G3" s="49">
        <v>0</v>
      </c>
      <c r="H3" s="50">
        <v>10.199999999999999</v>
      </c>
      <c r="I3" s="50">
        <v>8.36</v>
      </c>
      <c r="J3" s="58"/>
      <c r="K3" s="59">
        <v>234</v>
      </c>
      <c r="L3" s="60">
        <v>1.0416666666666657E-2</v>
      </c>
      <c r="M3" s="57"/>
      <c r="N3" s="57">
        <v>571</v>
      </c>
      <c r="O3" s="6" t="s">
        <v>5</v>
      </c>
      <c r="T3" s="48" t="s">
        <v>12</v>
      </c>
      <c r="U3" s="59">
        <v>234</v>
      </c>
      <c r="V3" s="48" t="s">
        <v>72</v>
      </c>
      <c r="W3" s="48" t="s">
        <v>65</v>
      </c>
      <c r="X3" s="57">
        <v>571</v>
      </c>
      <c r="Y3" s="6" t="s">
        <v>5</v>
      </c>
    </row>
    <row r="4" spans="1:25">
      <c r="A4" s="48" t="s">
        <v>12</v>
      </c>
      <c r="B4" s="48" t="s">
        <v>24</v>
      </c>
      <c r="C4" s="48" t="s">
        <v>72</v>
      </c>
      <c r="D4" s="48" t="s">
        <v>65</v>
      </c>
      <c r="E4" s="57"/>
      <c r="F4" s="49">
        <v>10.199999999999999</v>
      </c>
      <c r="G4" s="49">
        <v>0</v>
      </c>
      <c r="H4" s="50">
        <v>10.199999999999999</v>
      </c>
      <c r="I4" s="50">
        <v>8.36</v>
      </c>
      <c r="J4" s="58"/>
      <c r="K4" s="59" t="s">
        <v>23</v>
      </c>
      <c r="L4" s="60">
        <v>9.7222222222222154E-3</v>
      </c>
      <c r="M4" s="57"/>
      <c r="N4" s="57">
        <v>723</v>
      </c>
      <c r="O4" s="6" t="s">
        <v>5</v>
      </c>
      <c r="T4" s="48" t="s">
        <v>12</v>
      </c>
      <c r="U4" s="59" t="s">
        <v>23</v>
      </c>
      <c r="V4" s="48" t="s">
        <v>72</v>
      </c>
      <c r="W4" s="48" t="s">
        <v>65</v>
      </c>
      <c r="X4" s="57">
        <v>723</v>
      </c>
      <c r="Y4" s="6" t="s">
        <v>5</v>
      </c>
    </row>
    <row r="5" spans="1:25">
      <c r="A5" s="48" t="s">
        <v>12</v>
      </c>
      <c r="B5" s="48" t="s">
        <v>24</v>
      </c>
      <c r="C5" s="48" t="s">
        <v>72</v>
      </c>
      <c r="D5" s="48" t="s">
        <v>65</v>
      </c>
      <c r="E5" s="57"/>
      <c r="F5" s="49">
        <v>0</v>
      </c>
      <c r="G5" s="49">
        <v>0</v>
      </c>
      <c r="H5" s="50">
        <v>0</v>
      </c>
      <c r="I5" s="50">
        <v>8.36</v>
      </c>
      <c r="J5" s="58"/>
      <c r="K5" s="59" t="s">
        <v>23</v>
      </c>
      <c r="L5" s="60">
        <v>1.1111111111111099E-2</v>
      </c>
      <c r="M5" s="57"/>
      <c r="N5" s="57">
        <v>724</v>
      </c>
      <c r="O5" s="6" t="s">
        <v>5</v>
      </c>
      <c r="T5" s="48" t="s">
        <v>12</v>
      </c>
      <c r="U5" s="59" t="s">
        <v>23</v>
      </c>
      <c r="V5" s="48" t="s">
        <v>72</v>
      </c>
      <c r="W5" s="48" t="s">
        <v>65</v>
      </c>
      <c r="X5" s="57">
        <v>724</v>
      </c>
      <c r="Y5" s="6" t="s">
        <v>5</v>
      </c>
    </row>
    <row r="6" spans="1:25">
      <c r="A6" s="48" t="s">
        <v>12</v>
      </c>
      <c r="B6" s="48" t="s">
        <v>24</v>
      </c>
      <c r="C6" s="48" t="s">
        <v>72</v>
      </c>
      <c r="D6" s="48" t="s">
        <v>65</v>
      </c>
      <c r="E6" s="57"/>
      <c r="F6" s="49">
        <v>10.199999999999999</v>
      </c>
      <c r="G6" s="49">
        <v>0</v>
      </c>
      <c r="H6" s="50">
        <v>10.199999999999999</v>
      </c>
      <c r="I6" s="50">
        <v>8.36</v>
      </c>
      <c r="J6" s="58"/>
      <c r="K6" s="59" t="s">
        <v>23</v>
      </c>
      <c r="L6" s="60">
        <v>2.7777777777777679E-3</v>
      </c>
      <c r="M6" s="61"/>
      <c r="N6" s="57">
        <v>851</v>
      </c>
      <c r="O6" s="6" t="s">
        <v>5</v>
      </c>
      <c r="T6" s="48" t="s">
        <v>12</v>
      </c>
      <c r="U6" s="59" t="s">
        <v>23</v>
      </c>
      <c r="V6" s="48" t="s">
        <v>72</v>
      </c>
      <c r="W6" s="48" t="s">
        <v>65</v>
      </c>
      <c r="X6" s="57">
        <v>851</v>
      </c>
      <c r="Y6" s="6" t="s">
        <v>5</v>
      </c>
    </row>
    <row r="7" spans="1:25">
      <c r="A7" s="48" t="s">
        <v>12</v>
      </c>
      <c r="B7" s="48" t="s">
        <v>14</v>
      </c>
      <c r="C7" s="48" t="s">
        <v>72</v>
      </c>
      <c r="D7" s="48" t="s">
        <v>65</v>
      </c>
      <c r="E7" s="57"/>
      <c r="F7" s="49">
        <v>0</v>
      </c>
      <c r="G7" s="49">
        <v>0</v>
      </c>
      <c r="H7" s="50">
        <v>0</v>
      </c>
      <c r="I7" s="50">
        <v>8.36</v>
      </c>
      <c r="J7" s="58"/>
      <c r="K7" s="59">
        <v>234</v>
      </c>
      <c r="L7" s="60">
        <v>8.3333333333333592E-3</v>
      </c>
      <c r="M7" s="57"/>
      <c r="N7" s="57">
        <v>571</v>
      </c>
      <c r="O7" s="6" t="s">
        <v>5</v>
      </c>
      <c r="T7" s="48" t="s">
        <v>12</v>
      </c>
      <c r="U7" s="59">
        <v>234</v>
      </c>
      <c r="V7" s="48" t="s">
        <v>72</v>
      </c>
      <c r="W7" s="48" t="s">
        <v>65</v>
      </c>
      <c r="X7" s="57">
        <v>571</v>
      </c>
      <c r="Y7" s="6" t="s">
        <v>5</v>
      </c>
    </row>
    <row r="8" spans="1:25">
      <c r="A8" s="48" t="s">
        <v>12</v>
      </c>
      <c r="B8" s="48" t="s">
        <v>24</v>
      </c>
      <c r="C8" s="48" t="s">
        <v>72</v>
      </c>
      <c r="D8" s="48" t="s">
        <v>65</v>
      </c>
      <c r="E8" s="57"/>
      <c r="F8" s="49">
        <v>0</v>
      </c>
      <c r="G8" s="49">
        <v>0</v>
      </c>
      <c r="H8" s="50">
        <v>0</v>
      </c>
      <c r="I8" s="50">
        <v>8.36</v>
      </c>
      <c r="J8" s="58"/>
      <c r="K8" s="59" t="s">
        <v>23</v>
      </c>
      <c r="L8" s="60">
        <v>1.7361111111111133E-2</v>
      </c>
      <c r="M8" s="57"/>
      <c r="N8" s="57">
        <v>727</v>
      </c>
      <c r="O8" s="6" t="s">
        <v>5</v>
      </c>
      <c r="T8" s="48" t="s">
        <v>12</v>
      </c>
      <c r="U8" s="59" t="s">
        <v>23</v>
      </c>
      <c r="V8" s="48" t="s">
        <v>72</v>
      </c>
      <c r="W8" s="48" t="s">
        <v>65</v>
      </c>
      <c r="X8" s="57">
        <v>727</v>
      </c>
      <c r="Y8" s="6" t="s">
        <v>5</v>
      </c>
    </row>
    <row r="9" spans="1:25">
      <c r="A9" s="48" t="s">
        <v>12</v>
      </c>
      <c r="B9" s="48" t="s">
        <v>24</v>
      </c>
      <c r="C9" s="48" t="s">
        <v>72</v>
      </c>
      <c r="D9" s="48" t="s">
        <v>65</v>
      </c>
      <c r="E9" s="57"/>
      <c r="F9" s="49">
        <v>10.199999999999999</v>
      </c>
      <c r="G9" s="49">
        <v>0</v>
      </c>
      <c r="H9" s="50">
        <v>10.199999999999999</v>
      </c>
      <c r="I9" s="50">
        <v>8.36</v>
      </c>
      <c r="J9" s="58"/>
      <c r="K9" s="59" t="s">
        <v>23</v>
      </c>
      <c r="L9" s="60">
        <v>1.4583333333333282E-2</v>
      </c>
      <c r="M9" s="62"/>
      <c r="N9" s="57">
        <v>856</v>
      </c>
      <c r="O9" s="6" t="s">
        <v>5</v>
      </c>
      <c r="T9" s="48" t="s">
        <v>12</v>
      </c>
      <c r="U9" s="59" t="s">
        <v>23</v>
      </c>
      <c r="V9" s="48" t="s">
        <v>72</v>
      </c>
      <c r="W9" s="48" t="s">
        <v>65</v>
      </c>
      <c r="X9" s="57">
        <v>856</v>
      </c>
      <c r="Y9" s="6" t="s">
        <v>5</v>
      </c>
    </row>
    <row r="10" spans="1:25">
      <c r="A10" s="48" t="s">
        <v>12</v>
      </c>
      <c r="B10" s="48" t="s">
        <v>24</v>
      </c>
      <c r="C10" s="48" t="s">
        <v>72</v>
      </c>
      <c r="D10" s="48" t="s">
        <v>65</v>
      </c>
      <c r="E10" s="57"/>
      <c r="F10" s="49">
        <v>0</v>
      </c>
      <c r="G10" s="49">
        <v>0</v>
      </c>
      <c r="H10" s="50">
        <v>0</v>
      </c>
      <c r="I10" s="50">
        <v>8.36</v>
      </c>
      <c r="J10" s="58"/>
      <c r="K10" s="59" t="s">
        <v>23</v>
      </c>
      <c r="L10" s="60">
        <v>0</v>
      </c>
      <c r="M10" s="61"/>
      <c r="N10" s="57">
        <v>728</v>
      </c>
      <c r="O10" s="6" t="s">
        <v>5</v>
      </c>
      <c r="T10" s="48" t="s">
        <v>12</v>
      </c>
      <c r="U10" s="59" t="s">
        <v>23</v>
      </c>
      <c r="V10" s="48" t="s">
        <v>72</v>
      </c>
      <c r="W10" s="48" t="s">
        <v>65</v>
      </c>
      <c r="X10" s="57">
        <v>728</v>
      </c>
      <c r="Y10" s="6" t="s">
        <v>5</v>
      </c>
    </row>
    <row r="11" spans="1:25">
      <c r="A11" s="48" t="s">
        <v>12</v>
      </c>
      <c r="B11" s="48" t="s">
        <v>14</v>
      </c>
      <c r="C11" s="48" t="s">
        <v>72</v>
      </c>
      <c r="D11" s="48" t="s">
        <v>65</v>
      </c>
      <c r="E11" s="57"/>
      <c r="F11" s="49">
        <v>0</v>
      </c>
      <c r="G11" s="49">
        <v>2.63</v>
      </c>
      <c r="H11" s="50">
        <v>2.63</v>
      </c>
      <c r="I11" s="50">
        <v>8.36</v>
      </c>
      <c r="J11" s="58"/>
      <c r="K11" s="59">
        <v>234</v>
      </c>
      <c r="L11" s="60">
        <v>1.1111111111111127E-2</v>
      </c>
      <c r="M11" s="63"/>
      <c r="N11" s="57">
        <v>571</v>
      </c>
      <c r="O11" s="6" t="s">
        <v>5</v>
      </c>
      <c r="T11" s="48" t="s">
        <v>12</v>
      </c>
      <c r="U11" s="59">
        <v>234</v>
      </c>
      <c r="V11" s="48" t="s">
        <v>72</v>
      </c>
      <c r="W11" s="48" t="s">
        <v>65</v>
      </c>
      <c r="X11" s="57">
        <v>571</v>
      </c>
      <c r="Y11" s="6" t="s">
        <v>5</v>
      </c>
    </row>
    <row r="12" spans="1:25">
      <c r="A12" s="48" t="s">
        <v>12</v>
      </c>
      <c r="B12" s="48" t="s">
        <v>14</v>
      </c>
      <c r="C12" s="48" t="s">
        <v>72</v>
      </c>
      <c r="D12" s="48" t="s">
        <v>65</v>
      </c>
      <c r="E12" s="57"/>
      <c r="F12" s="49">
        <v>0</v>
      </c>
      <c r="G12" s="49">
        <v>0</v>
      </c>
      <c r="H12" s="50">
        <v>0</v>
      </c>
      <c r="I12" s="50">
        <v>8.36</v>
      </c>
      <c r="J12" s="58"/>
      <c r="K12" s="59">
        <v>234</v>
      </c>
      <c r="L12" s="60">
        <v>1.1111111111111127E-2</v>
      </c>
      <c r="M12" s="57"/>
      <c r="N12" s="57">
        <v>572</v>
      </c>
      <c r="O12" s="6" t="s">
        <v>5</v>
      </c>
      <c r="T12" s="48" t="s">
        <v>12</v>
      </c>
      <c r="U12" s="59">
        <v>234</v>
      </c>
      <c r="V12" s="48" t="s">
        <v>72</v>
      </c>
      <c r="W12" s="48" t="s">
        <v>65</v>
      </c>
      <c r="X12" s="57">
        <v>572</v>
      </c>
      <c r="Y12" s="6" t="s">
        <v>5</v>
      </c>
    </row>
    <row r="13" spans="1:25">
      <c r="A13" s="48" t="s">
        <v>12</v>
      </c>
      <c r="B13" s="48" t="s">
        <v>14</v>
      </c>
      <c r="C13" s="48" t="s">
        <v>72</v>
      </c>
      <c r="D13" s="48" t="s">
        <v>65</v>
      </c>
      <c r="E13" s="57"/>
      <c r="F13" s="49">
        <v>0</v>
      </c>
      <c r="G13" s="49">
        <v>0</v>
      </c>
      <c r="H13" s="50">
        <v>0</v>
      </c>
      <c r="I13" s="50">
        <v>8.36</v>
      </c>
      <c r="J13" s="58"/>
      <c r="K13" s="59">
        <v>234</v>
      </c>
      <c r="L13" s="60">
        <v>2.9166666666666674E-2</v>
      </c>
      <c r="M13" s="57"/>
      <c r="N13" s="57">
        <v>572</v>
      </c>
      <c r="O13" s="6" t="s">
        <v>5</v>
      </c>
      <c r="T13" s="48" t="s">
        <v>12</v>
      </c>
      <c r="U13" s="59">
        <v>234</v>
      </c>
      <c r="V13" s="48" t="s">
        <v>72</v>
      </c>
      <c r="W13" s="48" t="s">
        <v>65</v>
      </c>
      <c r="X13" s="57">
        <v>572</v>
      </c>
      <c r="Y13" s="6" t="s">
        <v>5</v>
      </c>
    </row>
    <row r="14" spans="1:25">
      <c r="A14" s="48" t="s">
        <v>12</v>
      </c>
      <c r="B14" s="48" t="s">
        <v>14</v>
      </c>
      <c r="C14" s="48" t="s">
        <v>72</v>
      </c>
      <c r="D14" s="48" t="s">
        <v>65</v>
      </c>
      <c r="E14" s="57"/>
      <c r="F14" s="49">
        <v>0</v>
      </c>
      <c r="G14" s="49">
        <v>0</v>
      </c>
      <c r="H14" s="50">
        <v>0</v>
      </c>
      <c r="I14" s="50">
        <v>8.36</v>
      </c>
      <c r="J14" s="58"/>
      <c r="K14" s="59">
        <v>234</v>
      </c>
      <c r="L14" s="60">
        <v>2.9166666666666674E-2</v>
      </c>
      <c r="M14" s="57"/>
      <c r="N14" s="57">
        <v>572</v>
      </c>
      <c r="O14" s="6" t="s">
        <v>5</v>
      </c>
      <c r="T14" s="48" t="s">
        <v>12</v>
      </c>
      <c r="U14" s="59">
        <v>234</v>
      </c>
      <c r="V14" s="48" t="s">
        <v>72</v>
      </c>
      <c r="W14" s="48" t="s">
        <v>65</v>
      </c>
      <c r="X14" s="57">
        <v>572</v>
      </c>
      <c r="Y14" s="6" t="s">
        <v>5</v>
      </c>
    </row>
    <row r="15" spans="1:25">
      <c r="A15" s="41" t="s">
        <v>12</v>
      </c>
      <c r="B15" s="41" t="s">
        <v>14</v>
      </c>
      <c r="C15" s="41" t="s">
        <v>72</v>
      </c>
      <c r="D15" s="41" t="s">
        <v>66</v>
      </c>
      <c r="E15" s="25"/>
      <c r="F15" s="42">
        <v>0</v>
      </c>
      <c r="G15" s="42">
        <v>0</v>
      </c>
      <c r="H15" s="43">
        <v>0</v>
      </c>
      <c r="I15" s="43">
        <v>8.36</v>
      </c>
      <c r="J15" s="20"/>
      <c r="K15" s="44">
        <v>234</v>
      </c>
      <c r="L15" s="45">
        <v>2.9166666666666785E-2</v>
      </c>
      <c r="M15" s="46"/>
      <c r="N15" s="47">
        <v>572</v>
      </c>
      <c r="O15" s="6" t="s">
        <v>5</v>
      </c>
      <c r="T15" s="41" t="s">
        <v>12</v>
      </c>
      <c r="U15" s="44">
        <v>234</v>
      </c>
      <c r="V15" s="41" t="s">
        <v>72</v>
      </c>
      <c r="W15" s="41" t="s">
        <v>66</v>
      </c>
      <c r="X15" s="47">
        <v>572</v>
      </c>
      <c r="Y15" s="6" t="s">
        <v>5</v>
      </c>
    </row>
    <row r="16" spans="1:25">
      <c r="A16" s="48" t="s">
        <v>12</v>
      </c>
      <c r="B16" s="48" t="s">
        <v>14</v>
      </c>
      <c r="C16" s="48" t="s">
        <v>72</v>
      </c>
      <c r="D16" s="48" t="s">
        <v>66</v>
      </c>
      <c r="E16" s="25"/>
      <c r="F16" s="49">
        <v>0</v>
      </c>
      <c r="G16" s="49">
        <v>2.63</v>
      </c>
      <c r="H16" s="50">
        <v>2.63</v>
      </c>
      <c r="I16" s="50">
        <v>8.36</v>
      </c>
      <c r="J16" s="20"/>
      <c r="K16" s="51">
        <v>234</v>
      </c>
      <c r="L16" s="52">
        <v>2.9166666666666563E-2</v>
      </c>
      <c r="M16" s="25"/>
      <c r="N16" s="53">
        <v>572</v>
      </c>
      <c r="O16" s="6" t="s">
        <v>5</v>
      </c>
      <c r="T16" s="48" t="s">
        <v>12</v>
      </c>
      <c r="U16" s="51">
        <v>234</v>
      </c>
      <c r="V16" s="48" t="s">
        <v>72</v>
      </c>
      <c r="W16" s="48" t="s">
        <v>66</v>
      </c>
      <c r="X16" s="53">
        <v>572</v>
      </c>
      <c r="Y16" s="6" t="s">
        <v>5</v>
      </c>
    </row>
    <row r="17" spans="1:25">
      <c r="A17" s="48" t="s">
        <v>12</v>
      </c>
      <c r="B17" s="48" t="s">
        <v>24</v>
      </c>
      <c r="C17" s="48" t="s">
        <v>72</v>
      </c>
      <c r="D17" s="48" t="s">
        <v>66</v>
      </c>
      <c r="E17" s="25"/>
      <c r="F17" s="49">
        <v>0</v>
      </c>
      <c r="G17" s="49">
        <v>2.63</v>
      </c>
      <c r="H17" s="50">
        <v>2.63</v>
      </c>
      <c r="I17" s="50">
        <v>8.36</v>
      </c>
      <c r="J17" s="20"/>
      <c r="K17" s="51" t="s">
        <v>23</v>
      </c>
      <c r="L17" s="52">
        <v>2.430555555555558E-2</v>
      </c>
      <c r="M17" s="46"/>
      <c r="N17" s="53">
        <v>850</v>
      </c>
      <c r="O17" s="6" t="s">
        <v>5</v>
      </c>
      <c r="T17" s="48" t="s">
        <v>12</v>
      </c>
      <c r="U17" s="51" t="s">
        <v>23</v>
      </c>
      <c r="V17" s="48" t="s">
        <v>72</v>
      </c>
      <c r="W17" s="48" t="s">
        <v>66</v>
      </c>
      <c r="X17" s="53">
        <v>850</v>
      </c>
      <c r="Y17" s="6" t="s">
        <v>5</v>
      </c>
    </row>
    <row r="18" spans="1:25">
      <c r="A18" s="48" t="s">
        <v>12</v>
      </c>
      <c r="B18" s="48" t="s">
        <v>24</v>
      </c>
      <c r="C18" s="48" t="s">
        <v>72</v>
      </c>
      <c r="D18" s="48" t="s">
        <v>66</v>
      </c>
      <c r="E18" s="25"/>
      <c r="F18" s="49">
        <v>0</v>
      </c>
      <c r="G18" s="49">
        <v>2.63</v>
      </c>
      <c r="H18" s="50">
        <v>2.63</v>
      </c>
      <c r="I18" s="50">
        <v>8.36</v>
      </c>
      <c r="J18" s="20"/>
      <c r="K18" s="51" t="s">
        <v>23</v>
      </c>
      <c r="L18" s="52">
        <v>4.8611111111110938E-3</v>
      </c>
      <c r="M18" s="25"/>
      <c r="N18" s="53">
        <v>851</v>
      </c>
      <c r="O18" s="6" t="s">
        <v>5</v>
      </c>
      <c r="T18" s="48" t="s">
        <v>12</v>
      </c>
      <c r="U18" s="51" t="s">
        <v>23</v>
      </c>
      <c r="V18" s="48" t="s">
        <v>72</v>
      </c>
      <c r="W18" s="48" t="s">
        <v>66</v>
      </c>
      <c r="X18" s="53">
        <v>851</v>
      </c>
      <c r="Y18" s="6" t="s">
        <v>5</v>
      </c>
    </row>
    <row r="19" spans="1:25">
      <c r="A19" s="48" t="s">
        <v>12</v>
      </c>
      <c r="B19" s="48" t="s">
        <v>24</v>
      </c>
      <c r="C19" s="48" t="s">
        <v>72</v>
      </c>
      <c r="D19" s="48" t="s">
        <v>66</v>
      </c>
      <c r="E19" s="25"/>
      <c r="F19" s="49">
        <v>0</v>
      </c>
      <c r="G19" s="49">
        <v>2.63</v>
      </c>
      <c r="H19" s="50">
        <v>2.63</v>
      </c>
      <c r="I19" s="50">
        <v>8.36</v>
      </c>
      <c r="J19" s="20"/>
      <c r="K19" s="51" t="s">
        <v>23</v>
      </c>
      <c r="L19" s="52">
        <v>1.4583333333333393E-2</v>
      </c>
      <c r="M19" s="46"/>
      <c r="N19" s="53">
        <v>725</v>
      </c>
      <c r="O19" s="6" t="s">
        <v>5</v>
      </c>
      <c r="T19" s="48" t="s">
        <v>12</v>
      </c>
      <c r="U19" s="51" t="s">
        <v>23</v>
      </c>
      <c r="V19" s="48" t="s">
        <v>72</v>
      </c>
      <c r="W19" s="48" t="s">
        <v>66</v>
      </c>
      <c r="X19" s="53">
        <v>725</v>
      </c>
      <c r="Y19" s="6" t="s">
        <v>5</v>
      </c>
    </row>
    <row r="20" spans="1:25">
      <c r="A20" s="55" t="s">
        <v>12</v>
      </c>
      <c r="B20" s="55" t="s">
        <v>24</v>
      </c>
      <c r="C20" s="48" t="s">
        <v>72</v>
      </c>
      <c r="D20" s="48" t="s">
        <v>66</v>
      </c>
      <c r="E20" s="25"/>
      <c r="F20" s="49">
        <v>0</v>
      </c>
      <c r="G20" s="49">
        <v>0</v>
      </c>
      <c r="H20" s="56">
        <v>0</v>
      </c>
      <c r="I20" s="56">
        <v>8.36</v>
      </c>
      <c r="J20" s="20"/>
      <c r="K20" s="48" t="s">
        <v>23</v>
      </c>
      <c r="L20" s="52">
        <v>2.083333333333337E-2</v>
      </c>
      <c r="M20" s="25"/>
      <c r="N20" s="54">
        <v>728</v>
      </c>
      <c r="O20" s="6" t="s">
        <v>5</v>
      </c>
      <c r="T20" s="55" t="s">
        <v>12</v>
      </c>
      <c r="U20" s="48" t="s">
        <v>23</v>
      </c>
      <c r="V20" s="48" t="s">
        <v>72</v>
      </c>
      <c r="W20" s="48" t="s">
        <v>66</v>
      </c>
      <c r="X20" s="54">
        <v>728</v>
      </c>
      <c r="Y20" s="6" t="s">
        <v>5</v>
      </c>
    </row>
    <row r="21" spans="1:25">
      <c r="A21" s="55" t="s">
        <v>12</v>
      </c>
      <c r="B21" s="55" t="s">
        <v>24</v>
      </c>
      <c r="C21" s="48" t="s">
        <v>72</v>
      </c>
      <c r="D21" s="48" t="s">
        <v>66</v>
      </c>
      <c r="E21" s="25"/>
      <c r="F21" s="49">
        <v>0</v>
      </c>
      <c r="G21" s="49">
        <v>2.63</v>
      </c>
      <c r="H21" s="56">
        <v>2.63</v>
      </c>
      <c r="I21" s="56">
        <v>8.36</v>
      </c>
      <c r="J21" s="20"/>
      <c r="K21" s="48" t="s">
        <v>23</v>
      </c>
      <c r="L21" s="52">
        <v>1.041666666666663E-2</v>
      </c>
      <c r="M21" s="25"/>
      <c r="N21" s="54">
        <v>729</v>
      </c>
      <c r="O21" s="6" t="s">
        <v>5</v>
      </c>
      <c r="T21" s="55" t="s">
        <v>12</v>
      </c>
      <c r="U21" s="48" t="s">
        <v>23</v>
      </c>
      <c r="V21" s="48" t="s">
        <v>72</v>
      </c>
      <c r="W21" s="48" t="s">
        <v>66</v>
      </c>
      <c r="X21" s="54">
        <v>729</v>
      </c>
      <c r="Y21" s="6" t="s">
        <v>5</v>
      </c>
    </row>
    <row r="22" spans="1:25">
      <c r="A22" s="7" t="s">
        <v>12</v>
      </c>
      <c r="B22" s="33" t="s">
        <v>24</v>
      </c>
      <c r="C22" s="5" t="s">
        <v>75</v>
      </c>
      <c r="D22" s="5" t="s">
        <v>65</v>
      </c>
      <c r="E22" s="34"/>
      <c r="F22" s="3">
        <v>2.29</v>
      </c>
      <c r="G22" s="3">
        <v>0</v>
      </c>
      <c r="H22" s="37">
        <v>2.29</v>
      </c>
      <c r="I22" s="37">
        <v>8.02</v>
      </c>
      <c r="J22" s="19"/>
      <c r="K22" s="5" t="s">
        <v>23</v>
      </c>
      <c r="L22" s="21">
        <v>0.21111111111111111</v>
      </c>
      <c r="M22" s="4"/>
      <c r="N22" s="39">
        <v>724</v>
      </c>
      <c r="O22" s="6" t="s">
        <v>3</v>
      </c>
      <c r="T22" s="7" t="s">
        <v>12</v>
      </c>
      <c r="U22" s="5" t="s">
        <v>23</v>
      </c>
      <c r="V22" s="5" t="s">
        <v>75</v>
      </c>
      <c r="W22" s="5" t="s">
        <v>65</v>
      </c>
      <c r="X22" s="39">
        <v>724</v>
      </c>
      <c r="Y22" s="6" t="s">
        <v>3</v>
      </c>
    </row>
    <row r="23" spans="1:25">
      <c r="A23" s="5" t="s">
        <v>12</v>
      </c>
      <c r="B23" s="5" t="s">
        <v>14</v>
      </c>
      <c r="C23" s="5" t="s">
        <v>75</v>
      </c>
      <c r="D23" s="5" t="s">
        <v>65</v>
      </c>
      <c r="E23" s="4"/>
      <c r="F23" s="17">
        <v>0</v>
      </c>
      <c r="G23" s="17">
        <v>0</v>
      </c>
      <c r="H23" s="36">
        <v>0</v>
      </c>
      <c r="I23" s="36">
        <v>8.02</v>
      </c>
      <c r="J23" s="19"/>
      <c r="K23" s="5">
        <v>234</v>
      </c>
      <c r="L23" s="21">
        <v>1.1111111111111099E-2</v>
      </c>
      <c r="M23" s="4"/>
      <c r="N23" s="22">
        <v>571</v>
      </c>
      <c r="O23" s="6" t="s">
        <v>3</v>
      </c>
      <c r="T23" s="5" t="s">
        <v>12</v>
      </c>
      <c r="U23" s="5">
        <v>234</v>
      </c>
      <c r="V23" s="5" t="s">
        <v>75</v>
      </c>
      <c r="W23" s="5" t="s">
        <v>65</v>
      </c>
      <c r="X23" s="22">
        <v>571</v>
      </c>
      <c r="Y23" s="6" t="s">
        <v>3</v>
      </c>
    </row>
    <row r="24" spans="1:25">
      <c r="A24" s="5" t="s">
        <v>12</v>
      </c>
      <c r="B24" s="5" t="s">
        <v>24</v>
      </c>
      <c r="C24" s="5" t="s">
        <v>75</v>
      </c>
      <c r="D24" s="5" t="s">
        <v>65</v>
      </c>
      <c r="E24" s="4"/>
      <c r="F24" s="17">
        <v>2.29</v>
      </c>
      <c r="G24" s="17">
        <v>0</v>
      </c>
      <c r="H24" s="36">
        <v>2.29</v>
      </c>
      <c r="I24" s="36">
        <v>8.02</v>
      </c>
      <c r="J24" s="19"/>
      <c r="K24" s="5" t="s">
        <v>23</v>
      </c>
      <c r="L24" s="21">
        <v>1.8055555555555575E-2</v>
      </c>
      <c r="M24" s="4"/>
      <c r="N24" s="22">
        <v>727</v>
      </c>
      <c r="O24" s="6" t="s">
        <v>3</v>
      </c>
      <c r="T24" s="5" t="s">
        <v>12</v>
      </c>
      <c r="U24" s="5" t="s">
        <v>23</v>
      </c>
      <c r="V24" s="5" t="s">
        <v>75</v>
      </c>
      <c r="W24" s="5" t="s">
        <v>65</v>
      </c>
      <c r="X24" s="22">
        <v>727</v>
      </c>
      <c r="Y24" s="6" t="s">
        <v>3</v>
      </c>
    </row>
    <row r="25" spans="1:25">
      <c r="A25" s="5" t="s">
        <v>12</v>
      </c>
      <c r="B25" s="5" t="s">
        <v>24</v>
      </c>
      <c r="C25" s="5" t="s">
        <v>75</v>
      </c>
      <c r="D25" s="5" t="s">
        <v>65</v>
      </c>
      <c r="E25" s="4"/>
      <c r="F25" s="17">
        <v>2.29</v>
      </c>
      <c r="G25" s="17">
        <v>0</v>
      </c>
      <c r="H25" s="36">
        <v>2.29</v>
      </c>
      <c r="I25" s="36">
        <v>8.02</v>
      </c>
      <c r="J25" s="19"/>
      <c r="K25" s="5" t="s">
        <v>23</v>
      </c>
      <c r="L25" s="21">
        <v>1.4583333333333309E-2</v>
      </c>
      <c r="M25" s="4"/>
      <c r="N25" s="22">
        <v>728</v>
      </c>
      <c r="O25" s="6" t="s">
        <v>3</v>
      </c>
      <c r="T25" s="5" t="s">
        <v>12</v>
      </c>
      <c r="U25" s="5" t="s">
        <v>23</v>
      </c>
      <c r="V25" s="5" t="s">
        <v>75</v>
      </c>
      <c r="W25" s="5" t="s">
        <v>65</v>
      </c>
      <c r="X25" s="22">
        <v>728</v>
      </c>
      <c r="Y25" s="6" t="s">
        <v>3</v>
      </c>
    </row>
    <row r="26" spans="1:25">
      <c r="A26" s="5" t="s">
        <v>12</v>
      </c>
      <c r="B26" s="5" t="s">
        <v>14</v>
      </c>
      <c r="C26" s="5" t="s">
        <v>75</v>
      </c>
      <c r="D26" s="5" t="s">
        <v>65</v>
      </c>
      <c r="E26" s="4"/>
      <c r="F26" s="17">
        <v>0</v>
      </c>
      <c r="G26" s="17">
        <v>0</v>
      </c>
      <c r="H26" s="36">
        <v>0</v>
      </c>
      <c r="I26" s="36">
        <v>8.02</v>
      </c>
      <c r="J26" s="19"/>
      <c r="K26" s="5">
        <v>234</v>
      </c>
      <c r="L26" s="21">
        <v>1.1111111111111127E-2</v>
      </c>
      <c r="M26" s="4"/>
      <c r="N26" s="22">
        <v>571</v>
      </c>
      <c r="O26" s="6" t="s">
        <v>3</v>
      </c>
      <c r="T26" s="5" t="s">
        <v>12</v>
      </c>
      <c r="U26" s="5">
        <v>234</v>
      </c>
      <c r="V26" s="5" t="s">
        <v>75</v>
      </c>
      <c r="W26" s="5" t="s">
        <v>65</v>
      </c>
      <c r="X26" s="22">
        <v>571</v>
      </c>
      <c r="Y26" s="6" t="s">
        <v>3</v>
      </c>
    </row>
    <row r="27" spans="1:25">
      <c r="A27" s="5" t="s">
        <v>12</v>
      </c>
      <c r="B27" s="5" t="s">
        <v>14</v>
      </c>
      <c r="C27" s="5" t="s">
        <v>75</v>
      </c>
      <c r="D27" s="5" t="s">
        <v>65</v>
      </c>
      <c r="E27" s="4"/>
      <c r="F27" s="17">
        <v>2.29</v>
      </c>
      <c r="G27" s="17">
        <v>0</v>
      </c>
      <c r="H27" s="36">
        <v>2.29</v>
      </c>
      <c r="I27" s="36">
        <v>8.02</v>
      </c>
      <c r="J27" s="19"/>
      <c r="K27" s="5">
        <v>234</v>
      </c>
      <c r="L27" s="21">
        <v>1.4583333333333337E-2</v>
      </c>
      <c r="M27" s="4"/>
      <c r="N27" s="22">
        <v>572</v>
      </c>
      <c r="O27" s="6" t="s">
        <v>3</v>
      </c>
      <c r="T27" s="5" t="s">
        <v>12</v>
      </c>
      <c r="U27" s="5">
        <v>234</v>
      </c>
      <c r="V27" s="5" t="s">
        <v>75</v>
      </c>
      <c r="W27" s="5" t="s">
        <v>65</v>
      </c>
      <c r="X27" s="22">
        <v>572</v>
      </c>
      <c r="Y27" s="6" t="s">
        <v>3</v>
      </c>
    </row>
    <row r="28" spans="1:25">
      <c r="A28" s="5" t="s">
        <v>12</v>
      </c>
      <c r="B28" s="5" t="s">
        <v>14</v>
      </c>
      <c r="C28" s="5" t="s">
        <v>75</v>
      </c>
      <c r="D28" s="5" t="s">
        <v>65</v>
      </c>
      <c r="E28" s="4"/>
      <c r="F28" s="17">
        <v>0</v>
      </c>
      <c r="G28" s="17">
        <v>0</v>
      </c>
      <c r="H28" s="36">
        <v>0</v>
      </c>
      <c r="I28" s="36">
        <v>8.02</v>
      </c>
      <c r="J28" s="19"/>
      <c r="K28" s="5">
        <v>234</v>
      </c>
      <c r="L28" s="21">
        <v>2.9166666666666674E-2</v>
      </c>
      <c r="M28" s="4"/>
      <c r="N28" s="22">
        <v>572</v>
      </c>
      <c r="O28" s="6" t="s">
        <v>3</v>
      </c>
      <c r="T28" s="5" t="s">
        <v>12</v>
      </c>
      <c r="U28" s="5">
        <v>234</v>
      </c>
      <c r="V28" s="5" t="s">
        <v>75</v>
      </c>
      <c r="W28" s="5" t="s">
        <v>65</v>
      </c>
      <c r="X28" s="22">
        <v>572</v>
      </c>
      <c r="Y28" s="6" t="s">
        <v>3</v>
      </c>
    </row>
    <row r="29" spans="1:25">
      <c r="A29" s="5" t="s">
        <v>12</v>
      </c>
      <c r="B29" s="5" t="s">
        <v>14</v>
      </c>
      <c r="C29" s="5" t="s">
        <v>75</v>
      </c>
      <c r="D29" s="5" t="s">
        <v>65</v>
      </c>
      <c r="E29" s="4"/>
      <c r="F29" s="17">
        <v>0</v>
      </c>
      <c r="G29" s="17">
        <v>0</v>
      </c>
      <c r="H29" s="36">
        <v>0</v>
      </c>
      <c r="I29" s="36">
        <v>8.02</v>
      </c>
      <c r="J29" s="19"/>
      <c r="K29" s="5">
        <v>234</v>
      </c>
      <c r="L29" s="21">
        <v>2.9166666666666619E-2</v>
      </c>
      <c r="M29" s="4"/>
      <c r="N29" s="22">
        <v>572</v>
      </c>
      <c r="O29" s="6" t="s">
        <v>3</v>
      </c>
      <c r="T29" s="5" t="s">
        <v>12</v>
      </c>
      <c r="U29" s="5">
        <v>234</v>
      </c>
      <c r="V29" s="5" t="s">
        <v>75</v>
      </c>
      <c r="W29" s="5" t="s">
        <v>65</v>
      </c>
      <c r="X29" s="22">
        <v>572</v>
      </c>
      <c r="Y29" s="6" t="s">
        <v>3</v>
      </c>
    </row>
    <row r="30" spans="1:25">
      <c r="A30" s="5" t="s">
        <v>12</v>
      </c>
      <c r="B30" s="5" t="s">
        <v>14</v>
      </c>
      <c r="C30" s="5" t="s">
        <v>75</v>
      </c>
      <c r="D30" s="5" t="s">
        <v>65</v>
      </c>
      <c r="E30" s="4"/>
      <c r="F30" s="17">
        <v>0</v>
      </c>
      <c r="G30" s="17">
        <v>0</v>
      </c>
      <c r="H30" s="36">
        <v>0</v>
      </c>
      <c r="I30" s="36">
        <v>8.02</v>
      </c>
      <c r="J30" s="19"/>
      <c r="K30" s="5">
        <v>234</v>
      </c>
      <c r="L30" s="21">
        <v>3.125E-2</v>
      </c>
      <c r="M30" s="4"/>
      <c r="N30" s="22">
        <v>572</v>
      </c>
      <c r="O30" s="6" t="s">
        <v>3</v>
      </c>
      <c r="T30" s="5" t="s">
        <v>12</v>
      </c>
      <c r="U30" s="5">
        <v>234</v>
      </c>
      <c r="V30" s="5" t="s">
        <v>75</v>
      </c>
      <c r="W30" s="5" t="s">
        <v>65</v>
      </c>
      <c r="X30" s="22">
        <v>572</v>
      </c>
      <c r="Y30" s="6" t="s">
        <v>3</v>
      </c>
    </row>
    <row r="31" spans="1:25">
      <c r="A31" s="5" t="s">
        <v>12</v>
      </c>
      <c r="B31" s="5" t="s">
        <v>14</v>
      </c>
      <c r="C31" s="5" t="s">
        <v>75</v>
      </c>
      <c r="D31" s="5" t="s">
        <v>66</v>
      </c>
      <c r="E31" s="4"/>
      <c r="F31" s="17">
        <v>0</v>
      </c>
      <c r="G31" s="17">
        <v>0</v>
      </c>
      <c r="H31" s="36">
        <v>0</v>
      </c>
      <c r="I31" s="36">
        <v>8.02</v>
      </c>
      <c r="J31" s="19"/>
      <c r="K31" s="5">
        <v>234</v>
      </c>
      <c r="L31" s="21">
        <v>2.9166666666666674E-2</v>
      </c>
      <c r="M31" s="4"/>
      <c r="N31" s="22">
        <v>572</v>
      </c>
      <c r="O31" s="6" t="s">
        <v>3</v>
      </c>
      <c r="T31" s="5" t="s">
        <v>12</v>
      </c>
      <c r="U31" s="5">
        <v>234</v>
      </c>
      <c r="V31" s="5" t="s">
        <v>75</v>
      </c>
      <c r="W31" s="5" t="s">
        <v>66</v>
      </c>
      <c r="X31" s="22">
        <v>572</v>
      </c>
      <c r="Y31" s="6" t="s">
        <v>3</v>
      </c>
    </row>
    <row r="32" spans="1:25">
      <c r="A32" s="5" t="s">
        <v>12</v>
      </c>
      <c r="B32" s="5" t="s">
        <v>24</v>
      </c>
      <c r="C32" s="5" t="s">
        <v>75</v>
      </c>
      <c r="D32" s="5" t="s">
        <v>66</v>
      </c>
      <c r="E32" s="4"/>
      <c r="F32" s="17">
        <v>0</v>
      </c>
      <c r="G32" s="17">
        <v>0</v>
      </c>
      <c r="H32" s="36">
        <v>0</v>
      </c>
      <c r="I32" s="36">
        <v>8.02</v>
      </c>
      <c r="J32" s="19"/>
      <c r="K32" s="5" t="s">
        <v>23</v>
      </c>
      <c r="L32" s="21">
        <v>2.430555555555558E-2</v>
      </c>
      <c r="M32" s="4"/>
      <c r="N32" s="22">
        <v>850</v>
      </c>
      <c r="O32" s="6" t="s">
        <v>3</v>
      </c>
      <c r="T32" s="5" t="s">
        <v>12</v>
      </c>
      <c r="U32" s="5" t="s">
        <v>23</v>
      </c>
      <c r="V32" s="5" t="s">
        <v>75</v>
      </c>
      <c r="W32" s="5" t="s">
        <v>66</v>
      </c>
      <c r="X32" s="22">
        <v>850</v>
      </c>
      <c r="Y32" s="6" t="s">
        <v>3</v>
      </c>
    </row>
    <row r="33" spans="1:25">
      <c r="A33" s="5" t="s">
        <v>12</v>
      </c>
      <c r="B33" s="5" t="s">
        <v>24</v>
      </c>
      <c r="C33" s="5" t="s">
        <v>75</v>
      </c>
      <c r="D33" s="5" t="s">
        <v>66</v>
      </c>
      <c r="E33" s="4"/>
      <c r="F33" s="17">
        <v>0</v>
      </c>
      <c r="G33" s="17">
        <v>0</v>
      </c>
      <c r="H33" s="36">
        <v>0</v>
      </c>
      <c r="I33" s="36">
        <v>8.02</v>
      </c>
      <c r="J33" s="19"/>
      <c r="K33" s="5" t="s">
        <v>23</v>
      </c>
      <c r="L33" s="21">
        <v>4.8611111111112049E-3</v>
      </c>
      <c r="M33" s="4"/>
      <c r="N33" s="22">
        <v>851</v>
      </c>
      <c r="O33" s="6" t="s">
        <v>3</v>
      </c>
      <c r="T33" s="5" t="s">
        <v>12</v>
      </c>
      <c r="U33" s="5" t="s">
        <v>23</v>
      </c>
      <c r="V33" s="5" t="s">
        <v>75</v>
      </c>
      <c r="W33" s="5" t="s">
        <v>66</v>
      </c>
      <c r="X33" s="22">
        <v>851</v>
      </c>
      <c r="Y33" s="6" t="s">
        <v>3</v>
      </c>
    </row>
    <row r="34" spans="1:25">
      <c r="A34" s="5" t="s">
        <v>12</v>
      </c>
      <c r="B34" s="5" t="s">
        <v>24</v>
      </c>
      <c r="C34" s="5" t="s">
        <v>75</v>
      </c>
      <c r="D34" s="5" t="s">
        <v>66</v>
      </c>
      <c r="E34" s="4"/>
      <c r="F34" s="17">
        <v>0</v>
      </c>
      <c r="G34" s="17">
        <v>0</v>
      </c>
      <c r="H34" s="36">
        <v>0</v>
      </c>
      <c r="I34" s="36">
        <v>8.02</v>
      </c>
      <c r="J34" s="19"/>
      <c r="K34" s="5" t="s">
        <v>23</v>
      </c>
      <c r="L34" s="21">
        <v>1.4583333333333171E-2</v>
      </c>
      <c r="M34" s="4"/>
      <c r="N34" s="22">
        <v>725</v>
      </c>
      <c r="O34" s="6" t="s">
        <v>3</v>
      </c>
      <c r="T34" s="5" t="s">
        <v>12</v>
      </c>
      <c r="U34" s="5" t="s">
        <v>23</v>
      </c>
      <c r="V34" s="5" t="s">
        <v>75</v>
      </c>
      <c r="W34" s="5" t="s">
        <v>66</v>
      </c>
      <c r="X34" s="22">
        <v>725</v>
      </c>
      <c r="Y34" s="6" t="s">
        <v>3</v>
      </c>
    </row>
    <row r="35" spans="1:25">
      <c r="A35" s="5" t="s">
        <v>12</v>
      </c>
      <c r="B35" s="5" t="s">
        <v>24</v>
      </c>
      <c r="C35" s="5" t="s">
        <v>75</v>
      </c>
      <c r="D35" s="5" t="s">
        <v>66</v>
      </c>
      <c r="E35" s="4"/>
      <c r="F35" s="17">
        <v>0</v>
      </c>
      <c r="G35" s="17">
        <v>0</v>
      </c>
      <c r="H35" s="36">
        <v>0</v>
      </c>
      <c r="I35" s="36">
        <v>8.02</v>
      </c>
      <c r="J35" s="19"/>
      <c r="K35" s="5" t="s">
        <v>23</v>
      </c>
      <c r="L35" s="21">
        <v>2.083333333333337E-2</v>
      </c>
      <c r="M35" s="4"/>
      <c r="N35" s="22">
        <v>728</v>
      </c>
      <c r="O35" s="6" t="s">
        <v>3</v>
      </c>
      <c r="T35" s="5" t="s">
        <v>12</v>
      </c>
      <c r="U35" s="5" t="s">
        <v>23</v>
      </c>
      <c r="V35" s="5" t="s">
        <v>75</v>
      </c>
      <c r="W35" s="5" t="s">
        <v>66</v>
      </c>
      <c r="X35" s="22">
        <v>728</v>
      </c>
      <c r="Y35" s="6" t="s">
        <v>3</v>
      </c>
    </row>
    <row r="36" spans="1:25">
      <c r="A36" s="5" t="s">
        <v>12</v>
      </c>
      <c r="B36" s="5" t="s">
        <v>24</v>
      </c>
      <c r="C36" s="5" t="s">
        <v>75</v>
      </c>
      <c r="D36" s="5" t="s">
        <v>66</v>
      </c>
      <c r="E36" s="4"/>
      <c r="F36" s="17">
        <v>0</v>
      </c>
      <c r="G36" s="17">
        <v>0</v>
      </c>
      <c r="H36" s="36">
        <v>0</v>
      </c>
      <c r="I36" s="36">
        <v>8.02</v>
      </c>
      <c r="J36" s="19"/>
      <c r="K36" s="5" t="s">
        <v>23</v>
      </c>
      <c r="L36" s="21">
        <v>1.041666666666663E-2</v>
      </c>
      <c r="M36" s="4"/>
      <c r="N36" s="22">
        <v>729</v>
      </c>
      <c r="O36" s="6" t="s">
        <v>3</v>
      </c>
      <c r="T36" s="5" t="s">
        <v>12</v>
      </c>
      <c r="U36" s="5" t="s">
        <v>23</v>
      </c>
      <c r="V36" s="5" t="s">
        <v>75</v>
      </c>
      <c r="W36" s="5" t="s">
        <v>66</v>
      </c>
      <c r="X36" s="22">
        <v>729</v>
      </c>
      <c r="Y36" s="6" t="s">
        <v>3</v>
      </c>
    </row>
    <row r="37" spans="1:25">
      <c r="A37" s="5" t="s">
        <v>12</v>
      </c>
      <c r="B37" s="5" t="s">
        <v>24</v>
      </c>
      <c r="C37" s="5" t="s">
        <v>75</v>
      </c>
      <c r="D37" s="5" t="s">
        <v>66</v>
      </c>
      <c r="E37" s="4"/>
      <c r="F37" s="17">
        <v>0</v>
      </c>
      <c r="G37" s="17">
        <v>0</v>
      </c>
      <c r="H37" s="36">
        <v>0</v>
      </c>
      <c r="I37" s="36">
        <v>8.02</v>
      </c>
      <c r="J37" s="19"/>
      <c r="K37" s="5" t="s">
        <v>23</v>
      </c>
      <c r="L37" s="21">
        <v>1.8055555555555602E-2</v>
      </c>
      <c r="M37" s="4"/>
      <c r="N37" s="22">
        <v>728</v>
      </c>
      <c r="O37" s="6" t="s">
        <v>3</v>
      </c>
      <c r="T37" s="5" t="s">
        <v>12</v>
      </c>
      <c r="U37" s="5" t="s">
        <v>23</v>
      </c>
      <c r="V37" s="5" t="s">
        <v>75</v>
      </c>
      <c r="W37" s="5" t="s">
        <v>66</v>
      </c>
      <c r="X37" s="22">
        <v>728</v>
      </c>
      <c r="Y37" s="6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6B9E4-A504-4F59-83AF-6EDD1E3AD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D693B4-2A5D-4567-B7BC-87E63272E8F2}">
  <ds:schemaRefs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5DDBC0-472F-445B-9A98-46B041865D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Input</vt:lpstr>
      <vt:lpstr>234 (Mo-Fri)</vt:lpstr>
      <vt:lpstr>234 (Sat Sun PH)</vt:lpstr>
      <vt:lpstr>Sheet1</vt:lpstr>
      <vt:lpstr>'234 (Mo-Fri)'!Print_Area</vt:lpstr>
      <vt:lpstr>'234 (Sat Sun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234</dc:title>
  <dc:subject>TIMETABLE MASTER</dc:subject>
  <dc:creator>diva</dc:creator>
  <cp:keywords>TBRT; KID</cp:keywords>
  <dc:description>FINAL incl to 237</dc:description>
  <cp:lastModifiedBy>Lynne Arendse-Koyana</cp:lastModifiedBy>
  <cp:lastPrinted>2014-08-27T15:34:13Z</cp:lastPrinted>
  <dcterms:created xsi:type="dcterms:W3CDTF">2014-05-30T09:53:03Z</dcterms:created>
  <dcterms:modified xsi:type="dcterms:W3CDTF">2025-04-17T06:13:46Z</dcterms:modified>
  <cp:category>2025 04 26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