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cityofcapetowngov.sharepoint.com/sites/team-MyCiTiMC/NEW STOPS/20260908 New Timetables Observatory 101 102 104 214 (a b c) 215 216 244 T01 (26 September)/Timetables (edited)/"/>
    </mc:Choice>
  </mc:AlternateContent>
  <xr:revisionPtr revIDLastSave="15" documentId="13_ncr:1_{DE39E6A6-4DCD-496D-8781-ECB81DA6D236}" xr6:coauthVersionLast="47" xr6:coauthVersionMax="47" xr10:uidLastSave="{177F2997-BE47-4AD6-8E38-16AE9B92AF98}"/>
  <bookViews>
    <workbookView xWindow="-108" yWindow="-108" windowWidth="23256" windowHeight="12456" firstSheet="1" activeTab="1" xr2:uid="{00000000-000D-0000-FFFF-FFFF00000000}"/>
  </bookViews>
  <sheets>
    <sheet name="Input" sheetId="5" state="hidden" r:id="rId1"/>
    <sheet name="104 (Mon-Sun, PH)" sheetId="1" r:id="rId2"/>
  </sheets>
  <definedNames>
    <definedName name="_xlnm.Print_Area" localSheetId="1">'104 (Mon-Sun, PH)'!$A$1:$AA$57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H27" i="5" l="1"/>
  <c r="H23" i="5" l="1"/>
  <c r="H24" i="5"/>
  <c r="H25" i="5"/>
  <c r="H26" i="5"/>
  <c r="H28" i="5"/>
  <c r="H29" i="5"/>
  <c r="H30" i="5"/>
  <c r="H31" i="5"/>
  <c r="H32" i="5"/>
  <c r="H33" i="5"/>
  <c r="H34" i="5"/>
  <c r="H35" i="5"/>
  <c r="H36" i="5"/>
  <c r="H37" i="5"/>
  <c r="H38" i="5"/>
  <c r="H22" i="5"/>
  <c r="H10" i="5"/>
  <c r="H11" i="5" s="1"/>
  <c r="H12" i="5" s="1"/>
  <c r="I10" i="5"/>
  <c r="I11" i="5" s="1"/>
  <c r="I12" i="5" s="1"/>
  <c r="J10" i="5"/>
  <c r="J11" i="5" s="1"/>
  <c r="J12" i="5" s="1"/>
  <c r="K10" i="5"/>
  <c r="L10" i="5"/>
  <c r="L11" i="5" s="1"/>
  <c r="L12" i="5" s="1"/>
  <c r="K11" i="5"/>
  <c r="K12" i="5" s="1"/>
  <c r="L13" i="5" l="1"/>
  <c r="L14" i="5" s="1"/>
  <c r="L17" i="5"/>
  <c r="I13" i="5"/>
  <c r="I14" i="5" s="1"/>
  <c r="I17" i="5"/>
  <c r="K17" i="5"/>
  <c r="K13" i="5"/>
  <c r="K14" i="5" s="1"/>
  <c r="H13" i="5"/>
  <c r="H14" i="5" s="1"/>
  <c r="H17" i="5"/>
  <c r="J13" i="5"/>
  <c r="J14" i="5" s="1"/>
  <c r="J17" i="5"/>
  <c r="L18" i="5" l="1"/>
  <c r="L15" i="5"/>
  <c r="J15" i="5"/>
  <c r="J18" i="5"/>
  <c r="H18" i="5"/>
  <c r="H15" i="5"/>
  <c r="K15" i="5"/>
  <c r="K18" i="5"/>
  <c r="I18" i="5"/>
  <c r="I15" i="5"/>
  <c r="H16" i="5" l="1"/>
  <c r="H19" i="5"/>
  <c r="L16" i="5"/>
  <c r="L19" i="5"/>
  <c r="J16" i="5"/>
  <c r="J19" i="5"/>
  <c r="I19" i="5"/>
  <c r="I16" i="5"/>
  <c r="K16" i="5"/>
  <c r="K19" i="5"/>
  <c r="Y13" i="5" l="1"/>
  <c r="W15" i="5" l="1"/>
  <c r="Y14" i="5" l="1"/>
  <c r="Y15" i="5" s="1"/>
  <c r="U7" i="5" l="1"/>
  <c r="S7" i="5"/>
  <c r="B7" i="5"/>
  <c r="V17" i="5" l="1"/>
  <c r="V18" i="5" s="1"/>
  <c r="V19" i="5" s="1"/>
  <c r="V13" i="5"/>
  <c r="V14" i="5" l="1"/>
  <c r="V15" i="5" s="1"/>
  <c r="B19" i="5" l="1"/>
  <c r="B18" i="5"/>
  <c r="B17" i="5"/>
  <c r="O10" i="5"/>
  <c r="O11" i="5" s="1"/>
  <c r="O12" i="5" s="1"/>
  <c r="O13" i="5" s="1"/>
  <c r="O14" i="5" s="1"/>
  <c r="O15" i="5" s="1"/>
  <c r="O16" i="5" s="1"/>
  <c r="N10" i="5"/>
  <c r="N11" i="5" s="1"/>
  <c r="N12" i="5" s="1"/>
  <c r="N13" i="5" s="1"/>
  <c r="N14" i="5" s="1"/>
  <c r="N15" i="5" s="1"/>
  <c r="N16" i="5" s="1"/>
  <c r="M10" i="5"/>
  <c r="M11" i="5" s="1"/>
  <c r="M12" i="5" s="1"/>
  <c r="M13" i="5" s="1"/>
  <c r="M14" i="5" s="1"/>
  <c r="M15" i="5" s="1"/>
  <c r="M16" i="5" s="1"/>
  <c r="G10" i="5"/>
  <c r="G11" i="5" s="1"/>
  <c r="G12" i="5" s="1"/>
  <c r="G13" i="5" s="1"/>
  <c r="G14" i="5" s="1"/>
  <c r="G15" i="5" s="1"/>
  <c r="G16" i="5" s="1"/>
  <c r="F10" i="5"/>
  <c r="F11" i="5" s="1"/>
  <c r="F12" i="5" s="1"/>
  <c r="F13" i="5" s="1"/>
  <c r="F14" i="5" s="1"/>
  <c r="F15" i="5" s="1"/>
  <c r="F16" i="5" s="1"/>
  <c r="E10" i="5"/>
  <c r="E11" i="5" s="1"/>
  <c r="E12" i="5" s="1"/>
  <c r="E13" i="5" s="1"/>
  <c r="E14" i="5" s="1"/>
  <c r="E15" i="5" s="1"/>
  <c r="E16" i="5" s="1"/>
  <c r="D10" i="5"/>
  <c r="D11" i="5" s="1"/>
  <c r="D12" i="5" s="1"/>
  <c r="D13" i="5" s="1"/>
  <c r="D14" i="5" s="1"/>
  <c r="D15" i="5" s="1"/>
  <c r="D16" i="5" s="1"/>
  <c r="C10" i="5"/>
  <c r="C11" i="5" s="1"/>
  <c r="C12" i="5" s="1"/>
  <c r="R9" i="5"/>
  <c r="R8" i="5"/>
  <c r="B8" i="5"/>
  <c r="O18" i="5" l="1"/>
  <c r="F18" i="5"/>
  <c r="D19" i="5"/>
  <c r="F19" i="5"/>
  <c r="C17" i="5"/>
  <c r="C13" i="5"/>
  <c r="C14" i="5" s="1"/>
  <c r="E19" i="5"/>
  <c r="M19" i="5"/>
  <c r="D18" i="5"/>
  <c r="E18" i="5"/>
  <c r="G19" i="5"/>
  <c r="G18" i="5"/>
  <c r="M18" i="5"/>
  <c r="N19" i="5"/>
  <c r="N18" i="5"/>
  <c r="O19" i="5"/>
  <c r="R10" i="5"/>
  <c r="E17" i="5"/>
  <c r="O17" i="5"/>
  <c r="F17" i="5"/>
  <c r="M17" i="5"/>
  <c r="N17" i="5"/>
  <c r="R12" i="5"/>
  <c r="D17" i="5"/>
  <c r="G17" i="5"/>
  <c r="R11" i="5"/>
  <c r="C15" i="5" l="1"/>
  <c r="C18" i="5"/>
  <c r="R18" i="5" s="1"/>
  <c r="R14" i="5"/>
  <c r="R17" i="5"/>
  <c r="R13" i="5"/>
  <c r="W17" i="5" l="1"/>
  <c r="W18" i="5" s="1"/>
  <c r="W19" i="5" s="1"/>
  <c r="C16" i="5"/>
  <c r="Q17" i="5" s="1"/>
  <c r="C19" i="5"/>
  <c r="R15" i="5"/>
  <c r="X17" i="5" l="1"/>
  <c r="R19" i="5"/>
  <c r="Q19" i="5"/>
  <c r="P19" i="5" s="1"/>
  <c r="R16" i="5"/>
  <c r="Q11" i="5"/>
  <c r="P11" i="5" s="1"/>
  <c r="Q14" i="5"/>
  <c r="P14" i="5" s="1"/>
  <c r="X14" i="5" s="1"/>
  <c r="Q15" i="5"/>
  <c r="P15" i="5" s="1"/>
  <c r="X15" i="5" s="1"/>
  <c r="Q18" i="5"/>
  <c r="P18" i="5" s="1"/>
  <c r="Q8" i="5"/>
  <c r="P8" i="5" s="1"/>
  <c r="Q16" i="5"/>
  <c r="Q9" i="5"/>
  <c r="P9" i="5" s="1"/>
  <c r="Q13" i="5"/>
  <c r="P13" i="5" s="1"/>
  <c r="X13" i="5" s="1"/>
  <c r="P17" i="5"/>
  <c r="Q10" i="5"/>
  <c r="P10" i="5" s="1"/>
  <c r="Q12" i="5"/>
  <c r="P12" i="5" s="1"/>
  <c r="P16" i="5" l="1"/>
  <c r="X18" i="5"/>
  <c r="X19" i="5" s="1"/>
  <c r="T7" i="5" l="1"/>
</calcChain>
</file>

<file path=xl/sharedStrings.xml><?xml version="1.0" encoding="utf-8"?>
<sst xmlns="http://schemas.openxmlformats.org/spreadsheetml/2006/main" count="194" uniqueCount="70">
  <si>
    <t>Route Name</t>
  </si>
  <si>
    <t>VOC</t>
  </si>
  <si>
    <t>TBRT</t>
  </si>
  <si>
    <t>Bus Type</t>
  </si>
  <si>
    <t>9m</t>
  </si>
  <si>
    <t xml:space="preserve">Route </t>
  </si>
  <si>
    <t>Timetable effective</t>
  </si>
  <si>
    <t>DAILY LIVE KMS</t>
  </si>
  <si>
    <t>DAILY POS KMS</t>
  </si>
  <si>
    <t>DAILY TOTAL</t>
  </si>
  <si>
    <t>Mon</t>
  </si>
  <si>
    <t>Tue</t>
  </si>
  <si>
    <t>Wed</t>
  </si>
  <si>
    <t>Thu</t>
  </si>
  <si>
    <t>TRIPS</t>
  </si>
  <si>
    <t>PEAK BUS</t>
  </si>
  <si>
    <t>Fri</t>
  </si>
  <si>
    <t>WKDAY</t>
  </si>
  <si>
    <t>Sat</t>
  </si>
  <si>
    <t>SAT</t>
  </si>
  <si>
    <t>Sun</t>
  </si>
  <si>
    <t>SUN &amp; P/H</t>
  </si>
  <si>
    <t>P/H</t>
  </si>
  <si>
    <t>KILOMETERS</t>
  </si>
  <si>
    <t>LIVE</t>
  </si>
  <si>
    <t>DEPOT</t>
  </si>
  <si>
    <t>TOTAL</t>
  </si>
  <si>
    <t>Direction</t>
  </si>
  <si>
    <t>Civic Centre - Waterfront - Sea Point</t>
  </si>
  <si>
    <t>Civic Centre</t>
  </si>
  <si>
    <t>Foreshore</t>
  </si>
  <si>
    <t>Convention Centre</t>
  </si>
  <si>
    <t>Amsterdam</t>
  </si>
  <si>
    <t>Waterfront Silo</t>
  </si>
  <si>
    <t>Marina</t>
  </si>
  <si>
    <t>Aquarium</t>
  </si>
  <si>
    <t>Nobel Square</t>
  </si>
  <si>
    <t>Breakwater</t>
  </si>
  <si>
    <t>Waterfront</t>
  </si>
  <si>
    <t>Somerset Hospital</t>
  </si>
  <si>
    <t>Granger</t>
  </si>
  <si>
    <t>Mouille Point</t>
  </si>
  <si>
    <t>Surrey</t>
  </si>
  <si>
    <t>Lighthouse</t>
  </si>
  <si>
    <t>Three Anchor Bay</t>
  </si>
  <si>
    <t>Rocklands</t>
  </si>
  <si>
    <t>Promenade</t>
  </si>
  <si>
    <t>London</t>
  </si>
  <si>
    <t>Graaf's Pool</t>
  </si>
  <si>
    <t>Boat Bay</t>
  </si>
  <si>
    <t>Sea Point Pool</t>
  </si>
  <si>
    <t>Cassel</t>
  </si>
  <si>
    <t>Queens Beach</t>
  </si>
  <si>
    <t>Tollgate to Civic Centre (Pos)</t>
  </si>
  <si>
    <t>Civic Centre to Queens Beach</t>
  </si>
  <si>
    <t>Queens Beach to Civic Centre</t>
  </si>
  <si>
    <t>Civic Centre to Tollgate (Pos)</t>
  </si>
  <si>
    <t>BLOCK</t>
  </si>
  <si>
    <t>Peak</t>
  </si>
  <si>
    <t>am</t>
  </si>
  <si>
    <t>pm</t>
  </si>
  <si>
    <t>Route</t>
  </si>
  <si>
    <t>Depart</t>
  </si>
  <si>
    <t>F</t>
  </si>
  <si>
    <t>R</t>
  </si>
  <si>
    <t>Grand Total</t>
  </si>
  <si>
    <t>Count of BLOCK</t>
  </si>
  <si>
    <t>TT DATE</t>
  </si>
  <si>
    <t>DAILY LIVE TRIPS</t>
  </si>
  <si>
    <t>Monday to Sunday &amp; Public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</si>
</sst>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_ ;_ @_ "/>
    <numFmt numFmtId="166" formatCode="_(* #,##0.00_);_(* \(#,##0.00\);_(* &quot;-&quot;??_);_(@_)"/>
    <numFmt numFmtId="167" formatCode="_ * #,##0_ ;_ * \-#,##0_ ;_ * &quot;-&quot;_ ;_ @_ "/>
    <numFmt numFmtId="168" formatCode="_-* #,##0_-;\-* #,##0_-;_-* &quot;-&quot;??_-;_-@_-"/>
  </numFmts>
  <fonts count="2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0"/>
      <name val="Aptos"/>
      <family val="2"/>
    </font>
    <font>
      <sz val="12"/>
      <name val="Aptos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2"/>
      <name val="Century Gothic"/>
      <family val="2"/>
    </font>
    <font>
      <b/>
      <sz val="12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rgb="FF92CDDC"/>
        <bgColor indexed="64"/>
      </patternFill>
    </fill>
    <fill>
      <patternFill patternType="solid">
        <fgColor rgb="FF92CDDC"/>
        <bgColor rgb="FF92CDDC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5" fillId="0" borderId="1"/>
    <xf numFmtId="0" fontId="5" fillId="0" borderId="1"/>
    <xf numFmtId="0" fontId="2" fillId="0" borderId="1"/>
    <xf numFmtId="0" fontId="3" fillId="2" borderId="1" applyNumberFormat="0" applyBorder="0" applyAlignment="0" applyProtection="0"/>
    <xf numFmtId="0" fontId="4" fillId="3" borderId="1" applyNumberFormat="0" applyBorder="0" applyAlignment="0" applyProtection="0"/>
    <xf numFmtId="0" fontId="6" fillId="5" borderId="0" applyNumberFormat="0" applyBorder="0" applyAlignment="0" applyProtection="0"/>
    <xf numFmtId="0" fontId="1" fillId="0" borderId="1"/>
    <xf numFmtId="0" fontId="7" fillId="0" borderId="1"/>
    <xf numFmtId="0" fontId="1" fillId="0" borderId="1"/>
  </cellStyleXfs>
  <cellXfs count="152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1" xfId="3" applyFont="1" applyAlignment="1">
      <alignment vertical="center"/>
    </xf>
    <xf numFmtId="0" fontId="8" fillId="0" borderId="1" xfId="3" applyFont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/>
    </xf>
    <xf numFmtId="15" fontId="8" fillId="0" borderId="2" xfId="3" applyNumberFormat="1" applyFont="1" applyBorder="1" applyAlignment="1">
      <alignment horizontal="center" vertical="center"/>
    </xf>
    <xf numFmtId="0" fontId="8" fillId="0" borderId="1" xfId="9" applyFont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3" applyFont="1" applyFill="1" applyBorder="1" applyAlignment="1">
      <alignment horizontal="center" vertical="center"/>
    </xf>
    <xf numFmtId="0" fontId="9" fillId="0" borderId="14" xfId="9" applyFont="1" applyBorder="1" applyAlignment="1">
      <alignment vertical="center"/>
    </xf>
    <xf numFmtId="0" fontId="9" fillId="0" borderId="5" xfId="1" applyFont="1" applyBorder="1" applyAlignment="1">
      <alignment horizontal="left" vertical="center"/>
    </xf>
    <xf numFmtId="0" fontId="8" fillId="0" borderId="0" xfId="0" pivotButton="1" applyFont="1" applyAlignment="1">
      <alignment horizontal="left" vertical="center"/>
    </xf>
    <xf numFmtId="15" fontId="8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" xfId="3" applyFont="1" applyAlignment="1">
      <alignment vertical="center"/>
    </xf>
    <xf numFmtId="0" fontId="11" fillId="4" borderId="1" xfId="3" applyFont="1" applyFill="1" applyAlignment="1">
      <alignment horizontal="left"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15" fontId="11" fillId="4" borderId="1" xfId="3" applyNumberFormat="1" applyFont="1" applyFill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1" fillId="0" borderId="1" xfId="3" applyFont="1" applyAlignment="1">
      <alignment horizontal="left" vertical="center"/>
    </xf>
    <xf numFmtId="0" fontId="11" fillId="0" borderId="1" xfId="9" applyFont="1" applyAlignment="1">
      <alignment horizontal="left" vertical="center"/>
    </xf>
    <xf numFmtId="0" fontId="11" fillId="0" borderId="1" xfId="9" applyFont="1" applyAlignment="1">
      <alignment vertical="center"/>
    </xf>
    <xf numFmtId="0" fontId="11" fillId="4" borderId="1" xfId="3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1" xfId="3" applyFont="1" applyAlignment="1">
      <alignment vertical="center"/>
    </xf>
    <xf numFmtId="0" fontId="15" fillId="0" borderId="1" xfId="3" applyFont="1" applyAlignment="1">
      <alignment horizontal="left" vertical="center"/>
    </xf>
    <xf numFmtId="0" fontId="15" fillId="0" borderId="1" xfId="9" applyFont="1" applyAlignment="1">
      <alignment horizontal="left" vertical="center"/>
    </xf>
    <xf numFmtId="0" fontId="15" fillId="0" borderId="1" xfId="9" applyFont="1" applyAlignment="1">
      <alignment vertical="center"/>
    </xf>
    <xf numFmtId="0" fontId="11" fillId="0" borderId="2" xfId="9" applyFont="1" applyBorder="1" applyAlignment="1">
      <alignment horizontal="left" vertical="center"/>
    </xf>
    <xf numFmtId="0" fontId="11" fillId="4" borderId="7" xfId="9" applyFont="1" applyFill="1" applyBorder="1" applyAlignment="1">
      <alignment horizontal="right" vertical="center" wrapText="1"/>
    </xf>
    <xf numFmtId="0" fontId="11" fillId="4" borderId="11" xfId="9" applyFont="1" applyFill="1" applyBorder="1" applyAlignment="1">
      <alignment horizontal="right" vertical="center" wrapText="1"/>
    </xf>
    <xf numFmtId="0" fontId="11" fillId="4" borderId="11" xfId="9" applyFont="1" applyFill="1" applyBorder="1" applyAlignment="1">
      <alignment horizontal="left" vertical="center" wrapText="1"/>
    </xf>
    <xf numFmtId="0" fontId="11" fillId="0" borderId="7" xfId="9" applyFont="1" applyBorder="1" applyAlignment="1">
      <alignment horizontal="left" vertical="center" wrapText="1"/>
    </xf>
    <xf numFmtId="0" fontId="11" fillId="0" borderId="11" xfId="9" applyFont="1" applyBorder="1" applyAlignment="1">
      <alignment horizontal="center" vertical="center" wrapText="1"/>
    </xf>
    <xf numFmtId="0" fontId="11" fillId="0" borderId="6" xfId="9" applyFont="1" applyBorder="1" applyAlignment="1">
      <alignment horizontal="center" vertical="center" wrapText="1"/>
    </xf>
    <xf numFmtId="167" fontId="11" fillId="0" borderId="2" xfId="6" applyNumberFormat="1" applyFont="1" applyFill="1" applyBorder="1" applyAlignment="1">
      <alignment horizontal="center" vertical="center" wrapText="1"/>
    </xf>
    <xf numFmtId="165" fontId="11" fillId="0" borderId="2" xfId="9" applyNumberFormat="1" applyFont="1" applyBorder="1" applyAlignment="1">
      <alignment horizontal="right" vertical="center"/>
    </xf>
    <xf numFmtId="15" fontId="11" fillId="0" borderId="10" xfId="9" applyNumberFormat="1" applyFont="1" applyBorder="1" applyAlignment="1">
      <alignment horizontal="left" vertical="center"/>
    </xf>
    <xf numFmtId="15" fontId="11" fillId="0" borderId="11" xfId="9" applyNumberFormat="1" applyFont="1" applyBorder="1" applyAlignment="1">
      <alignment horizontal="left" vertical="center"/>
    </xf>
    <xf numFmtId="41" fontId="11" fillId="0" borderId="2" xfId="9" applyNumberFormat="1" applyFont="1" applyBorder="1" applyAlignment="1">
      <alignment horizontal="center" vertical="center"/>
    </xf>
    <xf numFmtId="166" fontId="15" fillId="4" borderId="7" xfId="9" applyNumberFormat="1" applyFont="1" applyFill="1" applyBorder="1" applyAlignment="1">
      <alignment horizontal="right" vertical="center"/>
    </xf>
    <xf numFmtId="166" fontId="15" fillId="4" borderId="11" xfId="9" applyNumberFormat="1" applyFont="1" applyFill="1" applyBorder="1" applyAlignment="1">
      <alignment horizontal="right" vertical="center"/>
    </xf>
    <xf numFmtId="166" fontId="15" fillId="4" borderId="11" xfId="9" applyNumberFormat="1" applyFont="1" applyFill="1" applyBorder="1" applyAlignment="1">
      <alignment horizontal="left" vertical="center"/>
    </xf>
    <xf numFmtId="166" fontId="15" fillId="0" borderId="7" xfId="9" applyNumberFormat="1" applyFont="1" applyBorder="1" applyAlignment="1">
      <alignment horizontal="left" vertical="center"/>
    </xf>
    <xf numFmtId="166" fontId="15" fillId="0" borderId="11" xfId="9" applyNumberFormat="1" applyFont="1" applyBorder="1" applyAlignment="1">
      <alignment horizontal="center" vertical="center"/>
    </xf>
    <xf numFmtId="166" fontId="15" fillId="0" borderId="6" xfId="9" applyNumberFormat="1" applyFont="1" applyBorder="1" applyAlignment="1">
      <alignment horizontal="center" vertical="center"/>
    </xf>
    <xf numFmtId="0" fontId="15" fillId="0" borderId="2" xfId="9" applyFont="1" applyBorder="1" applyAlignment="1">
      <alignment horizontal="right" vertical="center"/>
    </xf>
    <xf numFmtId="0" fontId="15" fillId="0" borderId="7" xfId="9" applyFont="1" applyBorder="1" applyAlignment="1">
      <alignment horizontal="right" vertical="center"/>
    </xf>
    <xf numFmtId="0" fontId="15" fillId="0" borderId="11" xfId="9" applyFont="1" applyBorder="1" applyAlignment="1">
      <alignment horizontal="left" vertical="center"/>
    </xf>
    <xf numFmtId="0" fontId="15" fillId="0" borderId="6" xfId="9" applyFont="1" applyBorder="1" applyAlignment="1">
      <alignment horizontal="left" vertical="center"/>
    </xf>
    <xf numFmtId="41" fontId="15" fillId="0" borderId="6" xfId="9" applyNumberFormat="1" applyFont="1" applyBorder="1" applyAlignment="1">
      <alignment horizontal="center" vertical="center"/>
    </xf>
    <xf numFmtId="0" fontId="11" fillId="0" borderId="9" xfId="1" applyFont="1" applyBorder="1" applyAlignment="1">
      <alignment horizontal="left" vertical="center"/>
    </xf>
    <xf numFmtId="167" fontId="15" fillId="4" borderId="10" xfId="9" applyNumberFormat="1" applyFont="1" applyFill="1" applyBorder="1" applyAlignment="1">
      <alignment horizontal="left" vertical="center"/>
    </xf>
    <xf numFmtId="167" fontId="15" fillId="4" borderId="12" xfId="9" applyNumberFormat="1" applyFont="1" applyFill="1" applyBorder="1" applyAlignment="1">
      <alignment horizontal="left" vertical="center"/>
    </xf>
    <xf numFmtId="167" fontId="15" fillId="0" borderId="10" xfId="9" applyNumberFormat="1" applyFont="1" applyBorder="1" applyAlignment="1">
      <alignment horizontal="left" vertical="center"/>
    </xf>
    <xf numFmtId="167" fontId="15" fillId="0" borderId="12" xfId="9" applyNumberFormat="1" applyFont="1" applyBorder="1" applyAlignment="1">
      <alignment horizontal="center" vertical="center"/>
    </xf>
    <xf numFmtId="167" fontId="15" fillId="0" borderId="8" xfId="9" applyNumberFormat="1" applyFont="1" applyBorder="1" applyAlignment="1">
      <alignment horizontal="center" vertical="center"/>
    </xf>
    <xf numFmtId="0" fontId="15" fillId="0" borderId="13" xfId="9" applyFont="1" applyBorder="1" applyAlignment="1">
      <alignment horizontal="left" vertical="center"/>
    </xf>
    <xf numFmtId="0" fontId="15" fillId="0" borderId="14" xfId="9" applyFont="1" applyBorder="1" applyAlignment="1">
      <alignment horizontal="left" vertical="center"/>
    </xf>
    <xf numFmtId="0" fontId="15" fillId="0" borderId="15" xfId="9" applyFont="1" applyBorder="1" applyAlignment="1">
      <alignment horizontal="left" vertical="center"/>
    </xf>
    <xf numFmtId="41" fontId="15" fillId="0" borderId="15" xfId="9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left" vertical="center"/>
    </xf>
    <xf numFmtId="167" fontId="15" fillId="0" borderId="14" xfId="9" applyNumberFormat="1" applyFont="1" applyBorder="1" applyAlignment="1">
      <alignment horizontal="left" vertical="center"/>
    </xf>
    <xf numFmtId="167" fontId="15" fillId="0" borderId="1" xfId="9" applyNumberFormat="1" applyFont="1" applyAlignment="1">
      <alignment horizontal="left" vertical="center"/>
    </xf>
    <xf numFmtId="167" fontId="15" fillId="0" borderId="1" xfId="9" applyNumberFormat="1" applyFont="1" applyAlignment="1">
      <alignment horizontal="center" vertical="center"/>
    </xf>
    <xf numFmtId="167" fontId="15" fillId="0" borderId="15" xfId="9" applyNumberFormat="1" applyFont="1" applyBorder="1" applyAlignment="1">
      <alignment horizontal="center" vertical="center"/>
    </xf>
    <xf numFmtId="0" fontId="16" fillId="0" borderId="1" xfId="1" applyFont="1" applyAlignment="1">
      <alignment horizontal="center" vertical="center"/>
    </xf>
    <xf numFmtId="0" fontId="17" fillId="0" borderId="1" xfId="9" applyFont="1" applyAlignment="1">
      <alignment horizontal="left" vertical="center"/>
    </xf>
    <xf numFmtId="41" fontId="17" fillId="0" borderId="13" xfId="9" applyNumberFormat="1" applyFont="1" applyBorder="1" applyAlignment="1">
      <alignment horizontal="center" vertical="center"/>
    </xf>
    <xf numFmtId="168" fontId="15" fillId="4" borderId="1" xfId="9" applyNumberFormat="1" applyFont="1" applyFill="1" applyAlignment="1">
      <alignment horizontal="center" vertical="center"/>
    </xf>
    <xf numFmtId="168" fontId="15" fillId="0" borderId="1" xfId="9" applyNumberFormat="1" applyFont="1" applyAlignment="1">
      <alignment horizontal="left" vertical="center"/>
    </xf>
    <xf numFmtId="168" fontId="15" fillId="0" borderId="15" xfId="9" applyNumberFormat="1" applyFont="1" applyBorder="1" applyAlignment="1">
      <alignment horizontal="left" vertical="center"/>
    </xf>
    <xf numFmtId="168" fontId="15" fillId="4" borderId="15" xfId="9" applyNumberFormat="1" applyFont="1" applyFill="1" applyBorder="1" applyAlignment="1">
      <alignment horizontal="center" vertical="center"/>
    </xf>
    <xf numFmtId="167" fontId="15" fillId="4" borderId="14" xfId="9" applyNumberFormat="1" applyFont="1" applyFill="1" applyBorder="1" applyAlignment="1">
      <alignment horizontal="left" vertical="center"/>
    </xf>
    <xf numFmtId="167" fontId="15" fillId="4" borderId="1" xfId="9" applyNumberFormat="1" applyFont="1" applyFill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167" fontId="15" fillId="0" borderId="5" xfId="9" applyNumberFormat="1" applyFont="1" applyBorder="1" applyAlignment="1">
      <alignment horizontal="left" vertical="center"/>
    </xf>
    <xf numFmtId="167" fontId="15" fillId="0" borderId="16" xfId="9" applyNumberFormat="1" applyFont="1" applyBorder="1" applyAlignment="1">
      <alignment horizontal="left" vertical="center"/>
    </xf>
    <xf numFmtId="167" fontId="15" fillId="0" borderId="16" xfId="9" applyNumberFormat="1" applyFont="1" applyBorder="1" applyAlignment="1">
      <alignment horizontal="center" vertical="center"/>
    </xf>
    <xf numFmtId="167" fontId="15" fillId="0" borderId="3" xfId="9" applyNumberFormat="1" applyFont="1" applyBorder="1" applyAlignment="1">
      <alignment horizontal="center" vertical="center"/>
    </xf>
    <xf numFmtId="168" fontId="17" fillId="0" borderId="16" xfId="9" applyNumberFormat="1" applyFont="1" applyBorder="1" applyAlignment="1">
      <alignment horizontal="center" vertical="center"/>
    </xf>
    <xf numFmtId="168" fontId="17" fillId="0" borderId="3" xfId="9" applyNumberFormat="1" applyFont="1" applyBorder="1" applyAlignment="1">
      <alignment horizontal="center" vertical="center"/>
    </xf>
    <xf numFmtId="168" fontId="15" fillId="0" borderId="15" xfId="9" applyNumberFormat="1" applyFont="1" applyBorder="1" applyAlignment="1">
      <alignment horizontal="center" vertical="center"/>
    </xf>
    <xf numFmtId="0" fontId="11" fillId="0" borderId="13" xfId="2" applyFont="1" applyBorder="1" applyAlignment="1">
      <alignment horizontal="left" vertical="center"/>
    </xf>
    <xf numFmtId="165" fontId="11" fillId="0" borderId="1" xfId="2" applyNumberFormat="1" applyFont="1" applyAlignment="1">
      <alignment horizontal="left" vertical="center"/>
    </xf>
    <xf numFmtId="165" fontId="11" fillId="0" borderId="14" xfId="2" applyNumberFormat="1" applyFont="1" applyBorder="1" applyAlignment="1">
      <alignment horizontal="left" vertical="center"/>
    </xf>
    <xf numFmtId="165" fontId="11" fillId="0" borderId="1" xfId="2" applyNumberFormat="1" applyFont="1" applyAlignment="1">
      <alignment horizontal="center" vertical="center"/>
    </xf>
    <xf numFmtId="165" fontId="11" fillId="0" borderId="15" xfId="2" applyNumberFormat="1" applyFont="1" applyBorder="1" applyAlignment="1">
      <alignment horizontal="center" vertical="center"/>
    </xf>
    <xf numFmtId="0" fontId="11" fillId="0" borderId="13" xfId="9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43" fontId="11" fillId="4" borderId="1" xfId="1" applyNumberFormat="1" applyFont="1" applyFill="1" applyAlignment="1">
      <alignment horizontal="left" vertical="center"/>
    </xf>
    <xf numFmtId="43" fontId="11" fillId="0" borderId="15" xfId="1" applyNumberFormat="1" applyFont="1" applyBorder="1" applyAlignment="1">
      <alignment horizontal="left" vertical="center"/>
    </xf>
    <xf numFmtId="43" fontId="11" fillId="0" borderId="15" xfId="9" applyNumberFormat="1" applyFont="1" applyBorder="1" applyAlignment="1">
      <alignment horizontal="center" vertical="center"/>
    </xf>
    <xf numFmtId="43" fontId="11" fillId="0" borderId="15" xfId="1" applyNumberFormat="1" applyFont="1" applyBorder="1" applyAlignment="1">
      <alignment horizontal="center" vertical="center"/>
    </xf>
    <xf numFmtId="165" fontId="11" fillId="0" borderId="16" xfId="1" applyNumberFormat="1" applyFont="1" applyBorder="1" applyAlignment="1">
      <alignment horizontal="left" vertical="center"/>
    </xf>
    <xf numFmtId="165" fontId="15" fillId="0" borderId="5" xfId="9" applyNumberFormat="1" applyFont="1" applyBorder="1" applyAlignment="1">
      <alignment horizontal="left" vertical="center"/>
    </xf>
    <xf numFmtId="165" fontId="15" fillId="0" borderId="16" xfId="9" applyNumberFormat="1" applyFont="1" applyBorder="1" applyAlignment="1">
      <alignment horizontal="center" vertical="center"/>
    </xf>
    <xf numFmtId="165" fontId="15" fillId="0" borderId="3" xfId="9" applyNumberFormat="1" applyFont="1" applyBorder="1" applyAlignment="1">
      <alignment horizontal="center" vertical="center"/>
    </xf>
    <xf numFmtId="0" fontId="15" fillId="0" borderId="4" xfId="9" applyFont="1" applyBorder="1" applyAlignment="1">
      <alignment horizontal="left" vertical="center"/>
    </xf>
    <xf numFmtId="0" fontId="15" fillId="0" borderId="5" xfId="9" applyFont="1" applyBorder="1" applyAlignment="1">
      <alignment horizontal="left" vertical="center"/>
    </xf>
    <xf numFmtId="43" fontId="11" fillId="4" borderId="16" xfId="1" applyNumberFormat="1" applyFont="1" applyFill="1" applyBorder="1" applyAlignment="1">
      <alignment horizontal="left" vertical="center"/>
    </xf>
    <xf numFmtId="43" fontId="11" fillId="0" borderId="3" xfId="1" applyNumberFormat="1" applyFont="1" applyBorder="1" applyAlignment="1">
      <alignment horizontal="left" vertical="center"/>
    </xf>
    <xf numFmtId="43" fontId="11" fillId="0" borderId="3" xfId="1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1" fillId="0" borderId="1" xfId="9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2" xfId="3" applyFont="1" applyFill="1" applyBorder="1" applyAlignment="1">
      <alignment horizontal="center" vertical="center"/>
    </xf>
    <xf numFmtId="15" fontId="11" fillId="0" borderId="2" xfId="3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7" borderId="1" xfId="0" applyFont="1" applyFill="1" applyBorder="1" applyAlignment="1">
      <alignment horizontal="left" vertical="center"/>
    </xf>
    <xf numFmtId="0" fontId="19" fillId="7" borderId="2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/>
    <xf numFmtId="9" fontId="18" fillId="0" borderId="1" xfId="0" applyNumberFormat="1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vertical="center"/>
    </xf>
    <xf numFmtId="20" fontId="18" fillId="0" borderId="0" xfId="0" applyNumberFormat="1" applyFont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9" fillId="0" borderId="0" xfId="0" applyFont="1"/>
    <xf numFmtId="20" fontId="18" fillId="0" borderId="2" xfId="7" applyNumberFormat="1" applyFont="1" applyBorder="1" applyAlignment="1">
      <alignment horizontal="center" vertical="center"/>
    </xf>
    <xf numFmtId="20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20" fontId="19" fillId="0" borderId="2" xfId="7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20" fontId="19" fillId="0" borderId="2" xfId="0" applyNumberFormat="1" applyFont="1" applyBorder="1" applyAlignment="1">
      <alignment horizontal="center" vertical="center"/>
    </xf>
    <xf numFmtId="20" fontId="18" fillId="8" borderId="2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20" fontId="19" fillId="8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9" fillId="6" borderId="17" xfId="0" applyFont="1" applyFill="1" applyBorder="1" applyAlignment="1">
      <alignment vertical="center"/>
    </xf>
    <xf numFmtId="0" fontId="19" fillId="7" borderId="18" xfId="0" applyFont="1" applyFill="1" applyBorder="1" applyAlignment="1">
      <alignment horizontal="left" vertical="center"/>
    </xf>
    <xf numFmtId="0" fontId="19" fillId="7" borderId="19" xfId="0" applyFont="1" applyFill="1" applyBorder="1" applyAlignment="1">
      <alignment horizontal="left" vertical="center"/>
    </xf>
    <xf numFmtId="0" fontId="19" fillId="7" borderId="20" xfId="3" applyFont="1" applyFill="1" applyBorder="1" applyAlignment="1">
      <alignment horizontal="left" vertical="center"/>
    </xf>
    <xf numFmtId="0" fontId="19" fillId="7" borderId="22" xfId="0" applyFont="1" applyFill="1" applyBorder="1" applyAlignment="1">
      <alignment vertical="center"/>
    </xf>
    <xf numFmtId="0" fontId="19" fillId="7" borderId="23" xfId="0" applyFont="1" applyFill="1" applyBorder="1" applyAlignment="1">
      <alignment horizontal="left" vertical="center"/>
    </xf>
    <xf numFmtId="0" fontId="19" fillId="7" borderId="24" xfId="0" applyFont="1" applyFill="1" applyBorder="1" applyAlignment="1">
      <alignment horizontal="left" vertical="center"/>
    </xf>
  </cellXfs>
  <cellStyles count="10">
    <cellStyle name="Accent4" xfId="6" builtinId="41"/>
    <cellStyle name="Bad 2" xfId="5" xr:uid="{00000000-0005-0000-0000-000001000000}"/>
    <cellStyle name="Good 2" xfId="4" xr:uid="{00000000-0005-0000-0000-000002000000}"/>
    <cellStyle name="Normal" xfId="0" builtinId="0"/>
    <cellStyle name="Normal 2" xfId="1" xr:uid="{00000000-0005-0000-0000-000004000000}"/>
    <cellStyle name="Normal 2 3" xfId="2" xr:uid="{00000000-0005-0000-0000-000005000000}"/>
    <cellStyle name="Normal 3" xfId="3" xr:uid="{00000000-0005-0000-0000-000006000000}"/>
    <cellStyle name="Normal 3 3" xfId="9" xr:uid="{2B4D43A6-7EDA-41F2-8239-F9B77069C42C}"/>
    <cellStyle name="Normal 4" xfId="8" xr:uid="{00000000-0005-0000-0000-000007000000}"/>
    <cellStyle name="Normal_109 FINAL" xfId="7" xr:uid="{00000000-0005-0000-0000-000008000000}"/>
  </cellStyles>
  <dxfs count="96"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2" defaultPivotStyle="PivotStyleLight16"/>
  <colors>
    <mruColors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anita Theron" refreshedDate="46268.875266898147" missingItemsLimit="0" createdVersion="8" refreshedVersion="8" minRefreshableVersion="3" recordCount="17" xr:uid="{EFBCE694-F037-4709-A1B5-47DB6CB5D6FE}">
  <cacheSource type="worksheet">
    <worksheetSource ref="B21:H38" sheet="Input"/>
  </cacheSource>
  <cacheFields count="7">
    <cacheField name="VOC" numFmtId="0">
      <sharedItems count="1">
        <s v="TBRT"/>
      </sharedItems>
    </cacheField>
    <cacheField name="Route" numFmtId="0">
      <sharedItems containsSemiMixedTypes="0" containsString="0" containsNumber="1" containsInteger="1" minValue="104" maxValue="104" count="1">
        <n v="104"/>
      </sharedItems>
    </cacheField>
    <cacheField name="Direction" numFmtId="0">
      <sharedItems/>
    </cacheField>
    <cacheField name="Peak" numFmtId="0">
      <sharedItems count="2">
        <s v="am"/>
        <s v="pm"/>
      </sharedItems>
    </cacheField>
    <cacheField name="BLOCK" numFmtId="0">
      <sharedItems containsSemiMixedTypes="0" containsString="0" containsNumber="1" containsInteger="1" minValue="338" maxValue="339" count="2">
        <n v="338"/>
        <n v="339"/>
      </sharedItems>
    </cacheField>
    <cacheField name="Depart" numFmtId="0">
      <sharedItems count="2">
        <s v="Civic Centre"/>
        <s v="Queens Beach"/>
      </sharedItems>
    </cacheField>
    <cacheField name="TT DATE" numFmtId="15">
      <sharedItems containsSemiMixedTypes="0" containsNonDate="0" containsDate="1" containsString="0" minDate="2026-09-26T00:00:00" maxDate="2026-09-27T00:00:00" count="1">
        <d v="2026-09-2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0"/>
    <x v="0"/>
    <x v="0"/>
  </r>
  <r>
    <x v="0"/>
    <x v="0"/>
    <s v="F"/>
    <x v="0"/>
    <x v="1"/>
    <x v="0"/>
    <x v="0"/>
  </r>
  <r>
    <x v="0"/>
    <x v="0"/>
    <s v="F"/>
    <x v="0"/>
    <x v="0"/>
    <x v="0"/>
    <x v="0"/>
  </r>
  <r>
    <x v="0"/>
    <x v="0"/>
    <s v="F"/>
    <x v="1"/>
    <x v="0"/>
    <x v="0"/>
    <x v="0"/>
  </r>
  <r>
    <x v="0"/>
    <x v="0"/>
    <s v="F"/>
    <x v="1"/>
    <x v="1"/>
    <x v="0"/>
    <x v="0"/>
  </r>
  <r>
    <x v="0"/>
    <x v="0"/>
    <s v="F"/>
    <x v="1"/>
    <x v="0"/>
    <x v="0"/>
    <x v="0"/>
  </r>
  <r>
    <x v="0"/>
    <x v="0"/>
    <s v="F"/>
    <x v="1"/>
    <x v="1"/>
    <x v="0"/>
    <x v="0"/>
  </r>
  <r>
    <x v="0"/>
    <x v="0"/>
    <s v="R"/>
    <x v="0"/>
    <x v="0"/>
    <x v="1"/>
    <x v="0"/>
  </r>
  <r>
    <x v="0"/>
    <x v="0"/>
    <s v="R"/>
    <x v="0"/>
    <x v="1"/>
    <x v="1"/>
    <x v="0"/>
  </r>
  <r>
    <x v="0"/>
    <x v="0"/>
    <s v="R"/>
    <x v="0"/>
    <x v="0"/>
    <x v="1"/>
    <x v="0"/>
  </r>
  <r>
    <x v="0"/>
    <x v="0"/>
    <s v="R"/>
    <x v="0"/>
    <x v="1"/>
    <x v="1"/>
    <x v="0"/>
  </r>
  <r>
    <x v="0"/>
    <x v="0"/>
    <s v="R"/>
    <x v="1"/>
    <x v="1"/>
    <x v="1"/>
    <x v="0"/>
  </r>
  <r>
    <x v="0"/>
    <x v="0"/>
    <s v="R"/>
    <x v="1"/>
    <x v="0"/>
    <x v="1"/>
    <x v="0"/>
  </r>
  <r>
    <x v="0"/>
    <x v="0"/>
    <s v="R"/>
    <x v="1"/>
    <x v="1"/>
    <x v="1"/>
    <x v="0"/>
  </r>
  <r>
    <x v="0"/>
    <x v="0"/>
    <s v="R"/>
    <x v="1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F9FF04-5F11-457C-B381-3549DD608C38}" name="PivotTable1" cacheId="0" applyNumberFormats="0" applyBorderFormats="0" applyFontFormats="0" applyPatternFormats="0" applyAlignmentFormats="0" applyWidthHeightFormats="1" dataCaption="Values" updatedVersion="8" minRefreshableVersion="3" showDrill="0" itemPrintTitles="1" createdVersion="8" indent="0" compact="0" compactData="0" multipleFieldFilters="0">
  <location ref="J22:P31" firstHeaderRow="1" firstDataRow="1" firstDataCol="6"/>
  <pivotFields count="7"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5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6"/>
    <field x="3"/>
    <field x="5"/>
    <field x="4"/>
  </rowFields>
  <rowItems count="9">
    <i>
      <x/>
      <x/>
      <x/>
      <x/>
      <x/>
      <x/>
    </i>
    <i r="5">
      <x v="1"/>
    </i>
    <i r="4">
      <x v="1"/>
      <x/>
    </i>
    <i r="5">
      <x v="1"/>
    </i>
    <i r="3">
      <x v="1"/>
      <x/>
      <x/>
    </i>
    <i r="5">
      <x v="1"/>
    </i>
    <i r="4">
      <x v="1"/>
      <x/>
    </i>
    <i r="5">
      <x v="1"/>
    </i>
    <i t="grand">
      <x/>
    </i>
  </rowItems>
  <colItems count="1">
    <i/>
  </colItems>
  <dataFields count="1">
    <dataField name="Count of BLOCK" fld="4" subtotal="count" baseField="4" baseItem="0"/>
  </dataFields>
  <formats count="96">
    <format dxfId="95">
      <pivotArea type="all" dataOnly="0" outline="0" fieldPosition="0"/>
    </format>
    <format dxfId="94">
      <pivotArea outline="0" collapsedLevelsAreSubtotals="1" fieldPosition="0"/>
    </format>
    <format dxfId="93">
      <pivotArea field="0" type="button" dataOnly="0" labelOnly="1" outline="0" axis="axisRow" fieldPosition="0"/>
    </format>
    <format dxfId="92">
      <pivotArea field="1" type="button" dataOnly="0" labelOnly="1" outline="0" axis="axisRow" fieldPosition="1"/>
    </format>
    <format dxfId="91">
      <pivotArea field="3" type="button" dataOnly="0" labelOnly="1" outline="0" axis="axisRow" fieldPosition="3"/>
    </format>
    <format dxfId="90">
      <pivotArea field="5" type="button" dataOnly="0" labelOnly="1" outline="0" axis="axisRow" fieldPosition="4"/>
    </format>
    <format dxfId="89">
      <pivotArea field="4" type="button" dataOnly="0" labelOnly="1" outline="0" axis="axisRow" fieldPosition="5"/>
    </format>
    <format dxfId="88">
      <pivotArea dataOnly="0" labelOnly="1" outline="0" fieldPosition="0">
        <references count="1">
          <reference field="0" count="0"/>
        </references>
      </pivotArea>
    </format>
    <format dxfId="87">
      <pivotArea dataOnly="0" labelOnly="1" grandRow="1" outline="0" fieldPosition="0"/>
    </format>
    <format dxfId="8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5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84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83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8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8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</references>
      </pivotArea>
    </format>
    <format dxfId="80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79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</references>
      </pivotArea>
    </format>
    <format dxfId="78">
      <pivotArea dataOnly="0" labelOnly="1" outline="0" axis="axisValues" fieldPosition="0"/>
    </format>
    <format dxfId="77">
      <pivotArea type="all" dataOnly="0" outline="0" fieldPosition="0"/>
    </format>
    <format dxfId="76">
      <pivotArea outline="0" collapsedLevelsAreSubtotals="1" fieldPosition="0"/>
    </format>
    <format dxfId="75">
      <pivotArea field="0" type="button" dataOnly="0" labelOnly="1" outline="0" axis="axisRow" fieldPosition="0"/>
    </format>
    <format dxfId="74">
      <pivotArea field="1" type="button" dataOnly="0" labelOnly="1" outline="0" axis="axisRow" fieldPosition="1"/>
    </format>
    <format dxfId="73">
      <pivotArea field="3" type="button" dataOnly="0" labelOnly="1" outline="0" axis="axisRow" fieldPosition="3"/>
    </format>
    <format dxfId="72">
      <pivotArea field="5" type="button" dataOnly="0" labelOnly="1" outline="0" axis="axisRow" fieldPosition="4"/>
    </format>
    <format dxfId="71">
      <pivotArea field="4" type="button" dataOnly="0" labelOnly="1" outline="0" axis="axisRow" fieldPosition="5"/>
    </format>
    <format dxfId="70">
      <pivotArea dataOnly="0" labelOnly="1" outline="0" fieldPosition="0">
        <references count="1">
          <reference field="0" count="0"/>
        </references>
      </pivotArea>
    </format>
    <format dxfId="69">
      <pivotArea dataOnly="0" labelOnly="1" grandRow="1" outline="0" fieldPosition="0"/>
    </format>
    <format dxfId="6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67">
      <pivotArea dataOnly="0" labelOnly="1" outline="0" fieldPosition="0">
        <references count="3">
          <reference field="0" count="0" selected="0"/>
          <reference field="1" count="0" selected="0"/>
          <reference field="3" count="0"/>
        </references>
      </pivotArea>
    </format>
    <format dxfId="66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0"/>
          </reference>
          <reference field="5" count="0"/>
        </references>
      </pivotArea>
    </format>
    <format dxfId="65">
      <pivotArea dataOnly="0" labelOnly="1" outline="0" fieldPosition="0">
        <references count="4">
          <reference field="0" count="0" selected="0"/>
          <reference field="1" count="0" selected="0"/>
          <reference field="3" count="1" selected="0">
            <x v="1"/>
          </reference>
          <reference field="5" count="0"/>
        </references>
      </pivotArea>
    </format>
    <format dxfId="64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</references>
      </pivotArea>
    </format>
    <format dxfId="63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</references>
      </pivotArea>
    </format>
    <format dxfId="62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</references>
      </pivotArea>
    </format>
    <format dxfId="61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</references>
      </pivotArea>
    </format>
    <format dxfId="60">
      <pivotArea dataOnly="0" labelOnly="1" outline="0" axis="axisValues" fieldPosition="0"/>
    </format>
    <format dxfId="59">
      <pivotArea type="all" dataOnly="0" outline="0" fieldPosition="0"/>
    </format>
    <format dxfId="58">
      <pivotArea outline="0" collapsedLevelsAreSubtotals="1" fieldPosition="0"/>
    </format>
    <format dxfId="57">
      <pivotArea field="0" type="button" dataOnly="0" labelOnly="1" outline="0" axis="axisRow" fieldPosition="0"/>
    </format>
    <format dxfId="56">
      <pivotArea field="1" type="button" dataOnly="0" labelOnly="1" outline="0" axis="axisRow" fieldPosition="1"/>
    </format>
    <format dxfId="55">
      <pivotArea field="6" type="button" dataOnly="0" labelOnly="1" outline="0" axis="axisRow" fieldPosition="2"/>
    </format>
    <format dxfId="54">
      <pivotArea field="3" type="button" dataOnly="0" labelOnly="1" outline="0" axis="axisRow" fieldPosition="3"/>
    </format>
    <format dxfId="53">
      <pivotArea field="5" type="button" dataOnly="0" labelOnly="1" outline="0" axis="axisRow" fieldPosition="4"/>
    </format>
    <format dxfId="52">
      <pivotArea field="4" type="button" dataOnly="0" labelOnly="1" outline="0" axis="axisRow" fieldPosition="5"/>
    </format>
    <format dxfId="51">
      <pivotArea dataOnly="0" labelOnly="1" outline="0" fieldPosition="0">
        <references count="1">
          <reference field="0" count="0"/>
        </references>
      </pivotArea>
    </format>
    <format dxfId="50">
      <pivotArea dataOnly="0" labelOnly="1" grandRow="1" outline="0" fieldPosition="0"/>
    </format>
    <format dxfId="4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4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4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4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4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4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4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4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40">
      <pivotArea dataOnly="0" labelOnly="1" outline="0" axis="axisValues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field="0" type="button" dataOnly="0" labelOnly="1" outline="0" axis="axisRow" fieldPosition="0"/>
    </format>
    <format dxfId="36">
      <pivotArea field="1" type="button" dataOnly="0" labelOnly="1" outline="0" axis="axisRow" fieldPosition="1"/>
    </format>
    <format dxfId="35">
      <pivotArea field="6" type="button" dataOnly="0" labelOnly="1" outline="0" axis="axisRow" fieldPosition="2"/>
    </format>
    <format dxfId="34">
      <pivotArea field="3" type="button" dataOnly="0" labelOnly="1" outline="0" axis="axisRow" fieldPosition="3"/>
    </format>
    <format dxfId="33">
      <pivotArea field="5" type="button" dataOnly="0" labelOnly="1" outline="0" axis="axisRow" fieldPosition="4"/>
    </format>
    <format dxfId="32">
      <pivotArea field="4" type="button" dataOnly="0" labelOnly="1" outline="0" axis="axisRow" fieldPosition="5"/>
    </format>
    <format dxfId="31">
      <pivotArea dataOnly="0" labelOnly="1" outline="0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2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2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2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2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2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2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2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15">
      <pivotArea field="6" type="button" dataOnly="0" labelOnly="1" outline="0" axis="axisRow" fieldPosition="2"/>
    </format>
    <format dxfId="14">
      <pivotArea field="3" type="button" dataOnly="0" labelOnly="1" outline="0" axis="axisRow" fieldPosition="3"/>
    </format>
    <format dxfId="13">
      <pivotArea field="5" type="button" dataOnly="0" labelOnly="1" outline="0" axis="axisRow" fieldPosition="4"/>
    </format>
    <format dxfId="12">
      <pivotArea field="4" type="button" dataOnly="0" labelOnly="1" outline="0" axis="axisRow" fieldPosition="5"/>
    </format>
    <format dxfId="11">
      <pivotArea dataOnly="0" labelOnly="1" outline="0" fieldPosition="0">
        <references count="1">
          <reference field="0" count="0"/>
        </references>
      </pivotArea>
    </format>
    <format dxfId="10">
      <pivotArea dataOnly="0" labelOnly="1" grandRow="1" outline="0" fieldPosition="0"/>
    </format>
    <format dxfId="9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8">
      <pivotArea dataOnly="0" labelOnly="1" outline="0" fieldPosition="0">
        <references count="3">
          <reference field="0" count="0" selected="0"/>
          <reference field="1" count="0" selected="0"/>
          <reference field="6" count="0"/>
        </references>
      </pivotArea>
    </format>
    <format dxfId="7">
      <pivotArea dataOnly="0" labelOnly="1" outline="0" fieldPosition="0">
        <references count="4">
          <reference field="0" count="0" selected="0"/>
          <reference field="1" count="0" selected="0"/>
          <reference field="3" count="0"/>
          <reference field="6" count="0" selected="0"/>
        </references>
      </pivotArea>
    </format>
    <format dxfId="6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0"/>
          </reference>
          <reference field="5" count="0"/>
          <reference field="6" count="0" selected="0"/>
        </references>
      </pivotArea>
    </format>
    <format dxfId="5">
      <pivotArea dataOnly="0" labelOnly="1" outline="0" fieldPosition="0">
        <references count="5">
          <reference field="0" count="0" selected="0"/>
          <reference field="1" count="0" selected="0"/>
          <reference field="3" count="1" selected="0">
            <x v="1"/>
          </reference>
          <reference field="5" count="0"/>
          <reference field="6" count="0" selected="0"/>
        </references>
      </pivotArea>
    </format>
    <format dxfId="4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3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0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2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0"/>
          </reference>
          <reference field="6" count="0" selected="0"/>
        </references>
      </pivotArea>
    </format>
    <format dxfId="1">
      <pivotArea dataOnly="0" labelOnly="1" outline="0" fieldPosition="0">
        <references count="6">
          <reference field="0" count="0" selected="0"/>
          <reference field="1" count="0" selected="0"/>
          <reference field="3" count="1" selected="0">
            <x v="1"/>
          </reference>
          <reference field="4" count="0"/>
          <reference field="5" count="1" selected="0">
            <x v="1"/>
          </reference>
          <reference field="6" count="0" selected="0"/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Sheet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8"/>
  <sheetViews>
    <sheetView showGridLines="0" zoomScale="75" zoomScaleNormal="75" workbookViewId="0">
      <pane xSplit="2" ySplit="21" topLeftCell="C22" activePane="bottomRight" state="frozen"/>
      <selection pane="topRight" activeCell="C1" sqref="C1"/>
      <selection pane="bottomLeft" activeCell="A22" sqref="A22"/>
      <selection pane="bottomRight" activeCell="M27" sqref="M27"/>
    </sheetView>
  </sheetViews>
  <sheetFormatPr defaultColWidth="8" defaultRowHeight="18" customHeight="1" x14ac:dyDescent="0.25"/>
  <cols>
    <col min="1" max="1" width="3.5" style="5" customWidth="1"/>
    <col min="2" max="2" width="19.09765625" style="4" bestFit="1" customWidth="1"/>
    <col min="3" max="4" width="19.3984375" style="4" bestFit="1" customWidth="1"/>
    <col min="5" max="9" width="15" style="4" customWidth="1"/>
    <col min="10" max="13" width="15" style="5" customWidth="1"/>
    <col min="14" max="14" width="16" style="5" bestFit="1" customWidth="1"/>
    <col min="15" max="15" width="11.3984375" style="5" customWidth="1"/>
    <col min="16" max="16" width="13" style="5" customWidth="1"/>
    <col min="17" max="18" width="13" style="4" customWidth="1"/>
    <col min="19" max="19" width="10.69921875" style="4" bestFit="1" customWidth="1"/>
    <col min="20" max="20" width="9.3984375" style="4" bestFit="1" customWidth="1"/>
    <col min="21" max="21" width="14.09765625" style="4" bestFit="1" customWidth="1"/>
    <col min="22" max="24" width="11.5" style="4" customWidth="1"/>
    <col min="25" max="25" width="11.09765625" style="4" bestFit="1" customWidth="1"/>
    <col min="26" max="26" width="11.8984375" style="4" bestFit="1" customWidth="1"/>
    <col min="27" max="16384" width="8" style="4"/>
  </cols>
  <sheetData>
    <row r="1" spans="2:25" s="17" customFormat="1" ht="18" customHeight="1" x14ac:dyDescent="0.25">
      <c r="B1" s="17" t="s">
        <v>5</v>
      </c>
      <c r="C1" s="18">
        <v>104</v>
      </c>
      <c r="D1" s="19"/>
      <c r="E1" s="20"/>
      <c r="F1" s="20"/>
      <c r="G1" s="20"/>
      <c r="H1" s="20"/>
      <c r="I1" s="21"/>
      <c r="J1" s="21"/>
      <c r="K1" s="21"/>
      <c r="L1" s="21"/>
      <c r="M1" s="21"/>
      <c r="N1" s="21"/>
      <c r="O1" s="21"/>
      <c r="P1" s="21"/>
      <c r="Q1" s="20"/>
      <c r="R1" s="20"/>
      <c r="S1" s="20"/>
      <c r="T1" s="20"/>
      <c r="U1" s="20"/>
      <c r="V1" s="20"/>
      <c r="W1" s="20"/>
      <c r="X1" s="20"/>
      <c r="Y1" s="20"/>
    </row>
    <row r="2" spans="2:25" s="17" customFormat="1" ht="18" customHeight="1" x14ac:dyDescent="0.25">
      <c r="B2" s="17" t="s">
        <v>0</v>
      </c>
      <c r="C2" s="18" t="s">
        <v>28</v>
      </c>
      <c r="D2" s="19"/>
      <c r="E2" s="20"/>
      <c r="F2" s="20"/>
      <c r="G2" s="20"/>
      <c r="H2" s="20"/>
      <c r="I2" s="21"/>
      <c r="J2" s="21"/>
      <c r="K2" s="21"/>
      <c r="L2" s="21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</row>
    <row r="3" spans="2:25" s="17" customFormat="1" ht="18" customHeight="1" x14ac:dyDescent="0.25">
      <c r="B3" s="17" t="s">
        <v>6</v>
      </c>
      <c r="C3" s="22">
        <v>46291</v>
      </c>
      <c r="D3" s="19"/>
      <c r="E3" s="20"/>
      <c r="F3" s="23"/>
      <c r="I3" s="24"/>
      <c r="J3" s="24"/>
      <c r="K3" s="24"/>
      <c r="L3" s="24"/>
      <c r="M3" s="24"/>
      <c r="N3" s="24"/>
      <c r="O3" s="24"/>
      <c r="P3" s="25"/>
      <c r="Q3" s="26"/>
      <c r="R3" s="26"/>
    </row>
    <row r="4" spans="2:25" s="17" customFormat="1" ht="18" customHeight="1" x14ac:dyDescent="0.25">
      <c r="B4" s="17" t="s">
        <v>1</v>
      </c>
      <c r="C4" s="18" t="s">
        <v>2</v>
      </c>
      <c r="D4" s="27"/>
      <c r="F4" s="28"/>
      <c r="I4" s="24"/>
      <c r="J4" s="24"/>
      <c r="K4" s="24"/>
      <c r="L4" s="24"/>
      <c r="M4" s="24"/>
      <c r="N4" s="24"/>
      <c r="O4" s="24"/>
      <c r="P4" s="25"/>
      <c r="Q4" s="26"/>
      <c r="R4" s="26"/>
    </row>
    <row r="5" spans="2:25" s="17" customFormat="1" ht="18" customHeight="1" x14ac:dyDescent="0.25">
      <c r="B5" s="17" t="s">
        <v>3</v>
      </c>
      <c r="C5" s="18" t="s">
        <v>4</v>
      </c>
      <c r="D5" s="27"/>
      <c r="F5" s="29"/>
      <c r="I5" s="24"/>
      <c r="J5" s="24"/>
      <c r="K5" s="24"/>
      <c r="L5" s="24"/>
      <c r="M5" s="24"/>
      <c r="N5" s="24"/>
      <c r="O5" s="24"/>
      <c r="P5" s="25"/>
      <c r="Q5" s="26"/>
      <c r="R5" s="26"/>
    </row>
    <row r="6" spans="2:25" s="30" customFormat="1" ht="18" customHeight="1" x14ac:dyDescent="0.25">
      <c r="I6" s="31"/>
      <c r="J6" s="31"/>
      <c r="K6" s="31"/>
      <c r="L6" s="31"/>
      <c r="M6" s="31"/>
      <c r="N6" s="31"/>
      <c r="O6" s="31"/>
      <c r="P6" s="32"/>
      <c r="Q6" s="33"/>
      <c r="R6" s="33"/>
    </row>
    <row r="7" spans="2:25" s="26" customFormat="1" ht="51" customHeight="1" x14ac:dyDescent="0.25">
      <c r="B7" s="34">
        <f>$C$1</f>
        <v>104</v>
      </c>
      <c r="C7" s="35" t="s">
        <v>53</v>
      </c>
      <c r="D7" s="36" t="s">
        <v>54</v>
      </c>
      <c r="E7" s="36" t="s">
        <v>55</v>
      </c>
      <c r="F7" s="36" t="s">
        <v>56</v>
      </c>
      <c r="G7" s="36"/>
      <c r="H7" s="36"/>
      <c r="I7" s="37"/>
      <c r="J7" s="37"/>
      <c r="K7" s="37"/>
      <c r="L7" s="37"/>
      <c r="M7" s="37"/>
      <c r="N7" s="37"/>
      <c r="O7" s="37"/>
      <c r="P7" s="38" t="s">
        <v>7</v>
      </c>
      <c r="Q7" s="39" t="s">
        <v>8</v>
      </c>
      <c r="R7" s="40" t="s">
        <v>9</v>
      </c>
      <c r="S7" s="41" t="str">
        <f>$C$5</f>
        <v>9m</v>
      </c>
      <c r="T7" s="42" t="e">
        <f>SUM(R17:R19)-SUM(X17:X19)</f>
        <v>#REF!</v>
      </c>
      <c r="U7" s="43">
        <f>C3</f>
        <v>46291</v>
      </c>
      <c r="V7" s="44"/>
      <c r="W7" s="44"/>
      <c r="X7" s="44"/>
      <c r="Y7" s="45"/>
    </row>
    <row r="8" spans="2:25" s="33" customFormat="1" ht="18" customHeight="1" x14ac:dyDescent="0.25">
      <c r="B8" s="34" t="str">
        <f>B7 &amp;" Kms"</f>
        <v>104 Kms</v>
      </c>
      <c r="C8" s="46">
        <v>2.98</v>
      </c>
      <c r="D8" s="47">
        <v>10.08</v>
      </c>
      <c r="E8" s="47">
        <v>10.07</v>
      </c>
      <c r="F8" s="47">
        <v>2.39</v>
      </c>
      <c r="G8" s="47"/>
      <c r="H8" s="47"/>
      <c r="I8" s="48"/>
      <c r="J8" s="48"/>
      <c r="K8" s="48"/>
      <c r="L8" s="48"/>
      <c r="M8" s="48"/>
      <c r="N8" s="48"/>
      <c r="O8" s="48"/>
      <c r="P8" s="49">
        <f ca="1">R8-Q8</f>
        <v>20.150000000000002</v>
      </c>
      <c r="Q8" s="50">
        <f t="shared" ref="Q8:Q19" ca="1" si="0">SUMIF($C$7:$O$19,"*Pos*",$C8:$O8)</f>
        <v>5.37</v>
      </c>
      <c r="R8" s="51">
        <f t="shared" ref="R8:R19" si="1">SUM(C8:O8)</f>
        <v>25.520000000000003</v>
      </c>
      <c r="S8" s="52"/>
      <c r="T8" s="53"/>
      <c r="U8" s="53"/>
      <c r="V8" s="54"/>
      <c r="W8" s="54"/>
      <c r="X8" s="55"/>
      <c r="Y8" s="56"/>
    </row>
    <row r="9" spans="2:25" s="33" customFormat="1" ht="18" customHeight="1" x14ac:dyDescent="0.25">
      <c r="B9" s="57" t="s">
        <v>10</v>
      </c>
      <c r="C9" s="58">
        <v>2</v>
      </c>
      <c r="D9" s="59">
        <v>18</v>
      </c>
      <c r="E9" s="59">
        <v>18</v>
      </c>
      <c r="F9" s="59">
        <v>2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60">
        <f t="shared" ref="P9:P19" ca="1" si="2">R9-Q9</f>
        <v>36</v>
      </c>
      <c r="Q9" s="61">
        <f t="shared" ca="1" si="0"/>
        <v>4</v>
      </c>
      <c r="R9" s="62">
        <f t="shared" si="1"/>
        <v>40</v>
      </c>
      <c r="S9" s="63"/>
      <c r="T9" s="64"/>
      <c r="U9" s="64"/>
      <c r="V9" s="32"/>
      <c r="W9" s="32"/>
      <c r="X9" s="65"/>
      <c r="Y9" s="66"/>
    </row>
    <row r="10" spans="2:25" s="33" customFormat="1" ht="18" customHeight="1" x14ac:dyDescent="0.25">
      <c r="B10" s="67" t="s">
        <v>11</v>
      </c>
      <c r="C10" s="68">
        <f>C9</f>
        <v>2</v>
      </c>
      <c r="D10" s="69">
        <f t="shared" ref="D10:O12" si="3">D9</f>
        <v>18</v>
      </c>
      <c r="E10" s="69">
        <f t="shared" si="3"/>
        <v>18</v>
      </c>
      <c r="F10" s="69">
        <f t="shared" si="3"/>
        <v>2</v>
      </c>
      <c r="G10" s="69">
        <f t="shared" si="3"/>
        <v>0</v>
      </c>
      <c r="H10" s="69">
        <f t="shared" ref="H10:L10" si="4">H9</f>
        <v>0</v>
      </c>
      <c r="I10" s="69">
        <f t="shared" si="4"/>
        <v>0</v>
      </c>
      <c r="J10" s="69">
        <f t="shared" si="4"/>
        <v>0</v>
      </c>
      <c r="K10" s="69">
        <f t="shared" si="4"/>
        <v>0</v>
      </c>
      <c r="L10" s="69">
        <f t="shared" si="4"/>
        <v>0</v>
      </c>
      <c r="M10" s="69">
        <f t="shared" si="3"/>
        <v>0</v>
      </c>
      <c r="N10" s="69">
        <f t="shared" si="3"/>
        <v>0</v>
      </c>
      <c r="O10" s="69">
        <f t="shared" si="3"/>
        <v>0</v>
      </c>
      <c r="P10" s="68">
        <f t="shared" ca="1" si="2"/>
        <v>36</v>
      </c>
      <c r="Q10" s="70">
        <f t="shared" ca="1" si="0"/>
        <v>4</v>
      </c>
      <c r="R10" s="71">
        <f t="shared" si="1"/>
        <v>40</v>
      </c>
      <c r="S10" s="63"/>
      <c r="T10" s="64"/>
      <c r="U10" s="64"/>
      <c r="V10" s="32"/>
      <c r="W10" s="32"/>
      <c r="X10" s="65"/>
      <c r="Y10" s="66"/>
    </row>
    <row r="11" spans="2:25" s="33" customFormat="1" ht="18" customHeight="1" x14ac:dyDescent="0.25">
      <c r="B11" s="67" t="s">
        <v>12</v>
      </c>
      <c r="C11" s="68">
        <f>C10</f>
        <v>2</v>
      </c>
      <c r="D11" s="69">
        <f t="shared" si="3"/>
        <v>18</v>
      </c>
      <c r="E11" s="69">
        <f t="shared" si="3"/>
        <v>18</v>
      </c>
      <c r="F11" s="69">
        <f t="shared" si="3"/>
        <v>2</v>
      </c>
      <c r="G11" s="69">
        <f t="shared" si="3"/>
        <v>0</v>
      </c>
      <c r="H11" s="69">
        <f t="shared" ref="H11:L11" si="5">H10</f>
        <v>0</v>
      </c>
      <c r="I11" s="69">
        <f t="shared" si="5"/>
        <v>0</v>
      </c>
      <c r="J11" s="69">
        <f t="shared" si="5"/>
        <v>0</v>
      </c>
      <c r="K11" s="69">
        <f t="shared" si="5"/>
        <v>0</v>
      </c>
      <c r="L11" s="69">
        <f t="shared" si="5"/>
        <v>0</v>
      </c>
      <c r="M11" s="69">
        <f t="shared" si="3"/>
        <v>0</v>
      </c>
      <c r="N11" s="69">
        <f t="shared" si="3"/>
        <v>0</v>
      </c>
      <c r="O11" s="69">
        <f t="shared" si="3"/>
        <v>0</v>
      </c>
      <c r="P11" s="68">
        <f t="shared" ca="1" si="2"/>
        <v>36</v>
      </c>
      <c r="Q11" s="70">
        <f t="shared" ca="1" si="0"/>
        <v>4</v>
      </c>
      <c r="R11" s="71">
        <f t="shared" si="1"/>
        <v>40</v>
      </c>
      <c r="S11" s="63"/>
      <c r="T11" s="64"/>
      <c r="U11" s="64"/>
      <c r="V11" s="32"/>
      <c r="W11" s="32"/>
      <c r="X11" s="65"/>
      <c r="Y11" s="66"/>
    </row>
    <row r="12" spans="2:25" s="33" customFormat="1" ht="18" customHeight="1" x14ac:dyDescent="0.25">
      <c r="B12" s="67" t="s">
        <v>13</v>
      </c>
      <c r="C12" s="68">
        <f>C11</f>
        <v>2</v>
      </c>
      <c r="D12" s="69">
        <f t="shared" si="3"/>
        <v>18</v>
      </c>
      <c r="E12" s="69">
        <f t="shared" si="3"/>
        <v>18</v>
      </c>
      <c r="F12" s="69">
        <f t="shared" si="3"/>
        <v>2</v>
      </c>
      <c r="G12" s="69">
        <f t="shared" si="3"/>
        <v>0</v>
      </c>
      <c r="H12" s="69">
        <f t="shared" ref="H12:L12" si="6">H11</f>
        <v>0</v>
      </c>
      <c r="I12" s="69">
        <f t="shared" si="6"/>
        <v>0</v>
      </c>
      <c r="J12" s="69">
        <f t="shared" si="6"/>
        <v>0</v>
      </c>
      <c r="K12" s="69">
        <f t="shared" si="6"/>
        <v>0</v>
      </c>
      <c r="L12" s="69">
        <f t="shared" si="6"/>
        <v>0</v>
      </c>
      <c r="M12" s="69">
        <f t="shared" si="3"/>
        <v>0</v>
      </c>
      <c r="N12" s="69">
        <f t="shared" si="3"/>
        <v>0</v>
      </c>
      <c r="O12" s="69">
        <f t="shared" si="3"/>
        <v>0</v>
      </c>
      <c r="P12" s="68">
        <f t="shared" ca="1" si="2"/>
        <v>36</v>
      </c>
      <c r="Q12" s="70">
        <f t="shared" ca="1" si="0"/>
        <v>4</v>
      </c>
      <c r="R12" s="71">
        <f t="shared" si="1"/>
        <v>40</v>
      </c>
      <c r="S12" s="63"/>
      <c r="T12" s="64"/>
      <c r="U12" s="12" t="s">
        <v>68</v>
      </c>
      <c r="V12" s="72" t="s">
        <v>14</v>
      </c>
      <c r="W12" s="73"/>
      <c r="X12" s="65"/>
      <c r="Y12" s="74" t="s">
        <v>15</v>
      </c>
    </row>
    <row r="13" spans="2:25" s="26" customFormat="1" ht="18" customHeight="1" x14ac:dyDescent="0.25">
      <c r="B13" s="67" t="s">
        <v>16</v>
      </c>
      <c r="C13" s="68">
        <f t="shared" ref="C13:O16" si="7">C12</f>
        <v>2</v>
      </c>
      <c r="D13" s="69">
        <f t="shared" si="7"/>
        <v>18</v>
      </c>
      <c r="E13" s="69">
        <f t="shared" si="7"/>
        <v>18</v>
      </c>
      <c r="F13" s="69">
        <f t="shared" si="7"/>
        <v>2</v>
      </c>
      <c r="G13" s="69">
        <f t="shared" si="7"/>
        <v>0</v>
      </c>
      <c r="H13" s="69">
        <f t="shared" ref="H13:L13" si="8">H12</f>
        <v>0</v>
      </c>
      <c r="I13" s="69">
        <f t="shared" si="8"/>
        <v>0</v>
      </c>
      <c r="J13" s="69">
        <f t="shared" si="8"/>
        <v>0</v>
      </c>
      <c r="K13" s="69">
        <f t="shared" si="8"/>
        <v>0</v>
      </c>
      <c r="L13" s="69">
        <f t="shared" si="8"/>
        <v>0</v>
      </c>
      <c r="M13" s="69">
        <f t="shared" si="7"/>
        <v>0</v>
      </c>
      <c r="N13" s="69">
        <f t="shared" si="7"/>
        <v>0</v>
      </c>
      <c r="O13" s="69">
        <f t="shared" si="7"/>
        <v>0</v>
      </c>
      <c r="P13" s="68">
        <f t="shared" ca="1" si="2"/>
        <v>36</v>
      </c>
      <c r="Q13" s="70">
        <f t="shared" ca="1" si="0"/>
        <v>4</v>
      </c>
      <c r="R13" s="71">
        <f t="shared" si="1"/>
        <v>40</v>
      </c>
      <c r="S13" s="63"/>
      <c r="T13" s="64"/>
      <c r="U13" s="6" t="s">
        <v>17</v>
      </c>
      <c r="V13" s="75" t="e">
        <f>'104 (Mon-Sun, PH)'!#REF!</f>
        <v>#REF!</v>
      </c>
      <c r="W13" s="76"/>
      <c r="X13" s="77" t="e">
        <f ca="1">V13-P13</f>
        <v>#REF!</v>
      </c>
      <c r="Y13" s="78" t="e">
        <f>'104 (Mon-Sun, PH)'!#REF!</f>
        <v>#REF!</v>
      </c>
    </row>
    <row r="14" spans="2:25" s="26" customFormat="1" ht="18" customHeight="1" x14ac:dyDescent="0.25">
      <c r="B14" s="67" t="s">
        <v>18</v>
      </c>
      <c r="C14" s="79">
        <f t="shared" si="7"/>
        <v>2</v>
      </c>
      <c r="D14" s="80">
        <f t="shared" si="7"/>
        <v>18</v>
      </c>
      <c r="E14" s="80">
        <f t="shared" si="7"/>
        <v>18</v>
      </c>
      <c r="F14" s="80">
        <f t="shared" si="7"/>
        <v>2</v>
      </c>
      <c r="G14" s="80">
        <f t="shared" si="7"/>
        <v>0</v>
      </c>
      <c r="H14" s="80">
        <f t="shared" ref="H14:L14" si="9">H13</f>
        <v>0</v>
      </c>
      <c r="I14" s="80">
        <f t="shared" si="9"/>
        <v>0</v>
      </c>
      <c r="J14" s="80">
        <f t="shared" si="9"/>
        <v>0</v>
      </c>
      <c r="K14" s="80">
        <f t="shared" si="9"/>
        <v>0</v>
      </c>
      <c r="L14" s="80">
        <f t="shared" si="9"/>
        <v>0</v>
      </c>
      <c r="M14" s="80">
        <f t="shared" si="7"/>
        <v>0</v>
      </c>
      <c r="N14" s="80">
        <f t="shared" si="7"/>
        <v>0</v>
      </c>
      <c r="O14" s="80">
        <f t="shared" si="7"/>
        <v>0</v>
      </c>
      <c r="P14" s="68">
        <f t="shared" ca="1" si="2"/>
        <v>36</v>
      </c>
      <c r="Q14" s="70">
        <f t="shared" ca="1" si="0"/>
        <v>4</v>
      </c>
      <c r="R14" s="71">
        <f t="shared" si="1"/>
        <v>40</v>
      </c>
      <c r="S14" s="63"/>
      <c r="T14" s="64"/>
      <c r="U14" s="6" t="s">
        <v>19</v>
      </c>
      <c r="V14" s="75" t="e">
        <f>'104 (Mon-Sun, PH)'!#REF!</f>
        <v>#REF!</v>
      </c>
      <c r="W14" s="76"/>
      <c r="X14" s="77" t="e">
        <f ca="1">V14-P14</f>
        <v>#REF!</v>
      </c>
      <c r="Y14" s="78" t="e">
        <f>'104 (Mon-Sun, PH)'!#REF!</f>
        <v>#REF!</v>
      </c>
    </row>
    <row r="15" spans="2:25" s="26" customFormat="1" ht="18" customHeight="1" x14ac:dyDescent="0.25">
      <c r="B15" s="67" t="s">
        <v>20</v>
      </c>
      <c r="C15" s="79">
        <f t="shared" si="7"/>
        <v>2</v>
      </c>
      <c r="D15" s="80">
        <f t="shared" si="7"/>
        <v>18</v>
      </c>
      <c r="E15" s="80">
        <f t="shared" si="7"/>
        <v>18</v>
      </c>
      <c r="F15" s="80">
        <f t="shared" si="7"/>
        <v>2</v>
      </c>
      <c r="G15" s="80">
        <f t="shared" si="7"/>
        <v>0</v>
      </c>
      <c r="H15" s="80">
        <f t="shared" ref="H15:L15" si="10">H14</f>
        <v>0</v>
      </c>
      <c r="I15" s="80">
        <f t="shared" si="10"/>
        <v>0</v>
      </c>
      <c r="J15" s="80">
        <f t="shared" si="10"/>
        <v>0</v>
      </c>
      <c r="K15" s="80">
        <f t="shared" si="10"/>
        <v>0</v>
      </c>
      <c r="L15" s="80">
        <f t="shared" si="10"/>
        <v>0</v>
      </c>
      <c r="M15" s="80">
        <f t="shared" si="7"/>
        <v>0</v>
      </c>
      <c r="N15" s="80">
        <f t="shared" si="7"/>
        <v>0</v>
      </c>
      <c r="O15" s="80">
        <f t="shared" si="7"/>
        <v>0</v>
      </c>
      <c r="P15" s="68">
        <f t="shared" ca="1" si="2"/>
        <v>36</v>
      </c>
      <c r="Q15" s="70">
        <f t="shared" ca="1" si="0"/>
        <v>4</v>
      </c>
      <c r="R15" s="71">
        <f t="shared" si="1"/>
        <v>40</v>
      </c>
      <c r="S15" s="63"/>
      <c r="T15" s="64"/>
      <c r="U15" s="6" t="s">
        <v>21</v>
      </c>
      <c r="V15" s="75" t="e">
        <f>V14</f>
        <v>#REF!</v>
      </c>
      <c r="W15" s="76">
        <f>W14</f>
        <v>0</v>
      </c>
      <c r="X15" s="77" t="e">
        <f ca="1">V15-P15</f>
        <v>#REF!</v>
      </c>
      <c r="Y15" s="78" t="e">
        <f>Y14</f>
        <v>#REF!</v>
      </c>
    </row>
    <row r="16" spans="2:25" s="26" customFormat="1" ht="18" customHeight="1" x14ac:dyDescent="0.25">
      <c r="B16" s="81" t="s">
        <v>22</v>
      </c>
      <c r="C16" s="82">
        <f t="shared" si="7"/>
        <v>2</v>
      </c>
      <c r="D16" s="83">
        <f t="shared" si="7"/>
        <v>18</v>
      </c>
      <c r="E16" s="83">
        <f t="shared" si="7"/>
        <v>18</v>
      </c>
      <c r="F16" s="83">
        <f t="shared" si="7"/>
        <v>2</v>
      </c>
      <c r="G16" s="83">
        <f t="shared" si="7"/>
        <v>0</v>
      </c>
      <c r="H16" s="83">
        <f t="shared" ref="H16:L16" si="11">H15</f>
        <v>0</v>
      </c>
      <c r="I16" s="83">
        <f t="shared" si="11"/>
        <v>0</v>
      </c>
      <c r="J16" s="83">
        <f t="shared" si="11"/>
        <v>0</v>
      </c>
      <c r="K16" s="83">
        <f t="shared" si="11"/>
        <v>0</v>
      </c>
      <c r="L16" s="83">
        <f t="shared" si="11"/>
        <v>0</v>
      </c>
      <c r="M16" s="83">
        <f t="shared" si="7"/>
        <v>0</v>
      </c>
      <c r="N16" s="83">
        <f t="shared" si="7"/>
        <v>0</v>
      </c>
      <c r="O16" s="83">
        <f t="shared" si="7"/>
        <v>0</v>
      </c>
      <c r="P16" s="82">
        <f t="shared" ca="1" si="2"/>
        <v>36</v>
      </c>
      <c r="Q16" s="84">
        <f t="shared" ca="1" si="0"/>
        <v>4</v>
      </c>
      <c r="R16" s="85">
        <f t="shared" si="1"/>
        <v>40</v>
      </c>
      <c r="S16" s="63"/>
      <c r="T16" s="64"/>
      <c r="U16" s="13" t="s">
        <v>23</v>
      </c>
      <c r="V16" s="86" t="s">
        <v>24</v>
      </c>
      <c r="W16" s="86" t="s">
        <v>25</v>
      </c>
      <c r="X16" s="87" t="s">
        <v>26</v>
      </c>
      <c r="Y16" s="88"/>
    </row>
    <row r="17" spans="2:25" s="26" customFormat="1" ht="18" customHeight="1" x14ac:dyDescent="0.25">
      <c r="B17" s="89" t="str">
        <f>B7&amp;"KMS WKD"</f>
        <v>104KMS WKD</v>
      </c>
      <c r="C17" s="90">
        <f>C8*C12</f>
        <v>5.96</v>
      </c>
      <c r="D17" s="90">
        <f t="shared" ref="D17:G17" si="12">D8*D12</f>
        <v>181.44</v>
      </c>
      <c r="E17" s="90">
        <f t="shared" si="12"/>
        <v>181.26</v>
      </c>
      <c r="F17" s="90">
        <f t="shared" si="12"/>
        <v>4.78</v>
      </c>
      <c r="G17" s="90">
        <f t="shared" si="12"/>
        <v>0</v>
      </c>
      <c r="H17" s="90">
        <f t="shared" ref="H17:L17" si="13">H8*H12</f>
        <v>0</v>
      </c>
      <c r="I17" s="90">
        <f t="shared" si="13"/>
        <v>0</v>
      </c>
      <c r="J17" s="90">
        <f t="shared" si="13"/>
        <v>0</v>
      </c>
      <c r="K17" s="90">
        <f t="shared" si="13"/>
        <v>0</v>
      </c>
      <c r="L17" s="90">
        <f t="shared" si="13"/>
        <v>0</v>
      </c>
      <c r="M17" s="90">
        <f t="shared" ref="M17:O17" si="14">M8*M12</f>
        <v>0</v>
      </c>
      <c r="N17" s="90">
        <f t="shared" si="14"/>
        <v>0</v>
      </c>
      <c r="O17" s="90">
        <f t="shared" si="14"/>
        <v>0</v>
      </c>
      <c r="P17" s="91">
        <f t="shared" ca="1" si="2"/>
        <v>362.69999999999993</v>
      </c>
      <c r="Q17" s="92">
        <f t="shared" ca="1" si="0"/>
        <v>10.74</v>
      </c>
      <c r="R17" s="93">
        <f t="shared" si="1"/>
        <v>373.43999999999994</v>
      </c>
      <c r="S17" s="94"/>
      <c r="T17" s="95"/>
      <c r="U17" s="6" t="s">
        <v>17</v>
      </c>
      <c r="V17" s="96" t="e">
        <f>'104 (Mon-Sun, PH)'!#REF!</f>
        <v>#REF!</v>
      </c>
      <c r="W17" s="96" t="e">
        <f>'104 (Mon-Sun, PH)'!#REF!</f>
        <v>#REF!</v>
      </c>
      <c r="X17" s="97" t="e">
        <f>V17+W17</f>
        <v>#REF!</v>
      </c>
      <c r="Y17" s="98"/>
    </row>
    <row r="18" spans="2:25" s="26" customFormat="1" ht="18" customHeight="1" x14ac:dyDescent="0.25">
      <c r="B18" s="89" t="str">
        <f>B7&amp;"KMS SAT"</f>
        <v>104KMS SAT</v>
      </c>
      <c r="C18" s="90">
        <f>C8*C14</f>
        <v>5.96</v>
      </c>
      <c r="D18" s="90">
        <f t="shared" ref="D18:G18" si="15">D8*D14</f>
        <v>181.44</v>
      </c>
      <c r="E18" s="90">
        <f t="shared" si="15"/>
        <v>181.26</v>
      </c>
      <c r="F18" s="90">
        <f t="shared" si="15"/>
        <v>4.78</v>
      </c>
      <c r="G18" s="90">
        <f t="shared" si="15"/>
        <v>0</v>
      </c>
      <c r="H18" s="90">
        <f t="shared" ref="H18:L18" si="16">H8*H14</f>
        <v>0</v>
      </c>
      <c r="I18" s="90">
        <f t="shared" si="16"/>
        <v>0</v>
      </c>
      <c r="J18" s="90">
        <f t="shared" si="16"/>
        <v>0</v>
      </c>
      <c r="K18" s="90">
        <f t="shared" si="16"/>
        <v>0</v>
      </c>
      <c r="L18" s="90">
        <f t="shared" si="16"/>
        <v>0</v>
      </c>
      <c r="M18" s="90">
        <f t="shared" ref="M18:O18" si="17">M8*M14</f>
        <v>0</v>
      </c>
      <c r="N18" s="90">
        <f t="shared" si="17"/>
        <v>0</v>
      </c>
      <c r="O18" s="90">
        <f t="shared" si="17"/>
        <v>0</v>
      </c>
      <c r="P18" s="91">
        <f t="shared" ca="1" si="2"/>
        <v>362.69999999999993</v>
      </c>
      <c r="Q18" s="92">
        <f t="shared" ca="1" si="0"/>
        <v>10.74</v>
      </c>
      <c r="R18" s="93">
        <f t="shared" si="1"/>
        <v>373.43999999999994</v>
      </c>
      <c r="S18" s="94"/>
      <c r="T18" s="95"/>
      <c r="U18" s="6" t="s">
        <v>19</v>
      </c>
      <c r="V18" s="96" t="e">
        <f>V17</f>
        <v>#REF!</v>
      </c>
      <c r="W18" s="96" t="e">
        <f>W17</f>
        <v>#REF!</v>
      </c>
      <c r="X18" s="97" t="e">
        <f>V18+W18</f>
        <v>#REF!</v>
      </c>
      <c r="Y18" s="99"/>
    </row>
    <row r="19" spans="2:25" s="26" customFormat="1" ht="18" customHeight="1" x14ac:dyDescent="0.25">
      <c r="B19" s="81" t="str">
        <f>B7&amp;"KMS SUN/PH"</f>
        <v>104KMS SUN/PH</v>
      </c>
      <c r="C19" s="100">
        <f>C8*C15</f>
        <v>5.96</v>
      </c>
      <c r="D19" s="100">
        <f t="shared" ref="D19:G19" si="18">D8*D15</f>
        <v>181.44</v>
      </c>
      <c r="E19" s="100">
        <f t="shared" si="18"/>
        <v>181.26</v>
      </c>
      <c r="F19" s="100">
        <f t="shared" si="18"/>
        <v>4.78</v>
      </c>
      <c r="G19" s="100">
        <f t="shared" si="18"/>
        <v>0</v>
      </c>
      <c r="H19" s="100">
        <f t="shared" ref="H19:L19" si="19">H8*H15</f>
        <v>0</v>
      </c>
      <c r="I19" s="100">
        <f t="shared" si="19"/>
        <v>0</v>
      </c>
      <c r="J19" s="100">
        <f t="shared" si="19"/>
        <v>0</v>
      </c>
      <c r="K19" s="100">
        <f t="shared" si="19"/>
        <v>0</v>
      </c>
      <c r="L19" s="100">
        <f t="shared" si="19"/>
        <v>0</v>
      </c>
      <c r="M19" s="100">
        <f t="shared" ref="M19:O19" si="20">M8*M15</f>
        <v>0</v>
      </c>
      <c r="N19" s="100">
        <f t="shared" si="20"/>
        <v>0</v>
      </c>
      <c r="O19" s="100">
        <f t="shared" si="20"/>
        <v>0</v>
      </c>
      <c r="P19" s="101">
        <f t="shared" ca="1" si="2"/>
        <v>362.69999999999993</v>
      </c>
      <c r="Q19" s="102">
        <f t="shared" ca="1" si="0"/>
        <v>10.74</v>
      </c>
      <c r="R19" s="103">
        <f t="shared" si="1"/>
        <v>373.43999999999994</v>
      </c>
      <c r="S19" s="104"/>
      <c r="T19" s="105"/>
      <c r="U19" s="7" t="s">
        <v>21</v>
      </c>
      <c r="V19" s="106" t="e">
        <f>V18</f>
        <v>#REF!</v>
      </c>
      <c r="W19" s="106" t="e">
        <f>W18</f>
        <v>#REF!</v>
      </c>
      <c r="X19" s="107" t="e">
        <f>X18</f>
        <v>#REF!</v>
      </c>
      <c r="Y19" s="108"/>
    </row>
    <row r="20" spans="2:25" s="26" customFormat="1" ht="18" customHeight="1" x14ac:dyDescent="0.25">
      <c r="I20" s="25"/>
      <c r="J20" s="25"/>
      <c r="K20" s="25"/>
      <c r="L20" s="25"/>
      <c r="M20" s="25"/>
      <c r="N20" s="25"/>
      <c r="O20" s="25"/>
      <c r="P20" s="25"/>
    </row>
    <row r="21" spans="2:25" s="26" customFormat="1" ht="18" customHeight="1" x14ac:dyDescent="0.25">
      <c r="B21" s="109" t="s">
        <v>1</v>
      </c>
      <c r="C21" s="109" t="s">
        <v>61</v>
      </c>
      <c r="D21" s="109" t="s">
        <v>27</v>
      </c>
      <c r="E21" s="109" t="s">
        <v>58</v>
      </c>
      <c r="F21" s="109" t="s">
        <v>57</v>
      </c>
      <c r="G21" s="109" t="s">
        <v>62</v>
      </c>
      <c r="H21" s="109" t="s">
        <v>67</v>
      </c>
      <c r="I21" s="25"/>
      <c r="J21" s="25"/>
      <c r="K21" s="25"/>
      <c r="L21" s="25"/>
      <c r="M21" s="25"/>
      <c r="N21" s="25"/>
      <c r="O21" s="25"/>
      <c r="P21" s="25"/>
      <c r="Q21" s="110"/>
      <c r="R21" s="110"/>
      <c r="U21" s="111"/>
      <c r="V21" s="111"/>
      <c r="W21" s="111"/>
      <c r="X21" s="111"/>
      <c r="Y21" s="111"/>
    </row>
    <row r="22" spans="2:25" s="111" customFormat="1" ht="18" customHeight="1" x14ac:dyDescent="0.25">
      <c r="B22" s="112" t="s">
        <v>2</v>
      </c>
      <c r="C22" s="112">
        <v>104</v>
      </c>
      <c r="D22" s="113" t="s">
        <v>63</v>
      </c>
      <c r="E22" s="113" t="s">
        <v>59</v>
      </c>
      <c r="F22" s="114">
        <v>338</v>
      </c>
      <c r="G22" s="113" t="s">
        <v>29</v>
      </c>
      <c r="H22" s="115">
        <f>$C$3</f>
        <v>46291</v>
      </c>
      <c r="I22" s="116"/>
      <c r="J22" s="14" t="s">
        <v>1</v>
      </c>
      <c r="K22" s="14" t="s">
        <v>61</v>
      </c>
      <c r="L22" s="14" t="s">
        <v>67</v>
      </c>
      <c r="M22" s="14" t="s">
        <v>58</v>
      </c>
      <c r="N22" s="14" t="s">
        <v>62</v>
      </c>
      <c r="O22" s="14" t="s">
        <v>57</v>
      </c>
      <c r="P22" s="2" t="s">
        <v>66</v>
      </c>
      <c r="Q22" s="110"/>
      <c r="R22" s="110"/>
    </row>
    <row r="23" spans="2:25" s="111" customFormat="1" ht="18" customHeight="1" x14ac:dyDescent="0.25">
      <c r="B23" s="112" t="s">
        <v>2</v>
      </c>
      <c r="C23" s="112">
        <v>104</v>
      </c>
      <c r="D23" s="113" t="s">
        <v>63</v>
      </c>
      <c r="E23" s="113" t="s">
        <v>59</v>
      </c>
      <c r="F23" s="114">
        <v>339</v>
      </c>
      <c r="G23" s="113" t="s">
        <v>29</v>
      </c>
      <c r="H23" s="115">
        <f t="shared" ref="H23:H38" si="21">$C$3</f>
        <v>46291</v>
      </c>
      <c r="I23" s="116"/>
      <c r="J23" s="2" t="s">
        <v>2</v>
      </c>
      <c r="K23" s="2">
        <v>104</v>
      </c>
      <c r="L23" s="15">
        <v>46291</v>
      </c>
      <c r="M23" s="2" t="s">
        <v>59</v>
      </c>
      <c r="N23" s="2" t="s">
        <v>29</v>
      </c>
      <c r="O23" s="2">
        <v>338</v>
      </c>
      <c r="P23" s="2">
        <v>3</v>
      </c>
      <c r="Q23" s="110"/>
      <c r="R23" s="110"/>
      <c r="T23" s="20"/>
      <c r="U23" s="20"/>
      <c r="V23" s="20"/>
      <c r="W23" s="20"/>
      <c r="X23" s="20"/>
      <c r="Y23" s="20"/>
    </row>
    <row r="24" spans="2:25" s="1" customFormat="1" ht="18" customHeight="1" x14ac:dyDescent="0.25">
      <c r="B24" s="3" t="s">
        <v>2</v>
      </c>
      <c r="C24" s="3">
        <v>104</v>
      </c>
      <c r="D24" s="10" t="s">
        <v>63</v>
      </c>
      <c r="E24" s="10" t="s">
        <v>59</v>
      </c>
      <c r="F24" s="11">
        <v>338</v>
      </c>
      <c r="G24" s="10" t="s">
        <v>29</v>
      </c>
      <c r="H24" s="8">
        <f t="shared" si="21"/>
        <v>46291</v>
      </c>
      <c r="I24" s="2"/>
      <c r="J24" s="2" t="s">
        <v>2</v>
      </c>
      <c r="K24" s="2">
        <v>104</v>
      </c>
      <c r="L24" s="15">
        <v>46291</v>
      </c>
      <c r="M24" s="2" t="s">
        <v>59</v>
      </c>
      <c r="N24" s="2" t="s">
        <v>29</v>
      </c>
      <c r="O24" s="2">
        <v>339</v>
      </c>
      <c r="P24" s="2">
        <v>2</v>
      </c>
      <c r="Q24" s="9"/>
      <c r="R24" s="9"/>
    </row>
    <row r="25" spans="2:25" s="1" customFormat="1" ht="18" customHeight="1" x14ac:dyDescent="0.25">
      <c r="B25" s="3" t="s">
        <v>2</v>
      </c>
      <c r="C25" s="3">
        <v>104</v>
      </c>
      <c r="D25" s="10" t="s">
        <v>63</v>
      </c>
      <c r="E25" s="10" t="s">
        <v>59</v>
      </c>
      <c r="F25" s="11">
        <v>339</v>
      </c>
      <c r="G25" s="10" t="s">
        <v>29</v>
      </c>
      <c r="H25" s="8">
        <f t="shared" si="21"/>
        <v>46291</v>
      </c>
      <c r="I25" s="2"/>
      <c r="J25" s="2" t="s">
        <v>2</v>
      </c>
      <c r="K25" s="2">
        <v>104</v>
      </c>
      <c r="L25" s="15">
        <v>46291</v>
      </c>
      <c r="M25" s="2" t="s">
        <v>59</v>
      </c>
      <c r="N25" s="2" t="s">
        <v>52</v>
      </c>
      <c r="O25" s="2">
        <v>338</v>
      </c>
      <c r="P25" s="2">
        <v>2</v>
      </c>
      <c r="Q25" s="9"/>
      <c r="R25" s="9"/>
    </row>
    <row r="26" spans="2:25" s="1" customFormat="1" ht="18" customHeight="1" x14ac:dyDescent="0.25">
      <c r="B26" s="3" t="s">
        <v>2</v>
      </c>
      <c r="C26" s="3">
        <v>104</v>
      </c>
      <c r="D26" s="10" t="s">
        <v>63</v>
      </c>
      <c r="E26" s="10" t="s">
        <v>59</v>
      </c>
      <c r="F26" s="11">
        <v>338</v>
      </c>
      <c r="G26" s="10" t="s">
        <v>29</v>
      </c>
      <c r="H26" s="8">
        <f t="shared" si="21"/>
        <v>46291</v>
      </c>
      <c r="I26" s="2"/>
      <c r="J26" s="2" t="s">
        <v>2</v>
      </c>
      <c r="K26" s="2">
        <v>104</v>
      </c>
      <c r="L26" s="15">
        <v>46291</v>
      </c>
      <c r="M26" s="2" t="s">
        <v>59</v>
      </c>
      <c r="N26" s="2" t="s">
        <v>52</v>
      </c>
      <c r="O26" s="2">
        <v>339</v>
      </c>
      <c r="P26" s="2">
        <v>2</v>
      </c>
      <c r="Q26" s="9"/>
      <c r="R26" s="9"/>
    </row>
    <row r="27" spans="2:25" s="1" customFormat="1" ht="18" customHeight="1" x14ac:dyDescent="0.25">
      <c r="B27" s="3" t="s">
        <v>2</v>
      </c>
      <c r="C27" s="3">
        <v>104</v>
      </c>
      <c r="D27" s="10" t="s">
        <v>63</v>
      </c>
      <c r="E27" s="10" t="s">
        <v>60</v>
      </c>
      <c r="F27" s="11">
        <v>338</v>
      </c>
      <c r="G27" s="10" t="s">
        <v>29</v>
      </c>
      <c r="H27" s="8">
        <f t="shared" si="21"/>
        <v>46291</v>
      </c>
      <c r="I27" s="2"/>
      <c r="J27" s="2" t="s">
        <v>2</v>
      </c>
      <c r="K27" s="2">
        <v>104</v>
      </c>
      <c r="L27" s="15">
        <v>46291</v>
      </c>
      <c r="M27" s="2" t="s">
        <v>60</v>
      </c>
      <c r="N27" s="2" t="s">
        <v>29</v>
      </c>
      <c r="O27" s="2">
        <v>338</v>
      </c>
      <c r="P27" s="2">
        <v>2</v>
      </c>
      <c r="Q27" s="9"/>
      <c r="R27" s="9"/>
    </row>
    <row r="28" spans="2:25" s="1" customFormat="1" ht="18" customHeight="1" x14ac:dyDescent="0.25">
      <c r="B28" s="3" t="s">
        <v>2</v>
      </c>
      <c r="C28" s="3">
        <v>104</v>
      </c>
      <c r="D28" s="10" t="s">
        <v>63</v>
      </c>
      <c r="E28" s="10" t="s">
        <v>60</v>
      </c>
      <c r="F28" s="11">
        <v>339</v>
      </c>
      <c r="G28" s="10" t="s">
        <v>29</v>
      </c>
      <c r="H28" s="8">
        <f t="shared" si="21"/>
        <v>46291</v>
      </c>
      <c r="I28" s="2"/>
      <c r="J28" s="2" t="s">
        <v>2</v>
      </c>
      <c r="K28" s="2">
        <v>104</v>
      </c>
      <c r="L28" s="15">
        <v>46291</v>
      </c>
      <c r="M28" s="2" t="s">
        <v>60</v>
      </c>
      <c r="N28" s="2" t="s">
        <v>29</v>
      </c>
      <c r="O28" s="2">
        <v>339</v>
      </c>
      <c r="P28" s="2">
        <v>2</v>
      </c>
      <c r="Q28" s="9"/>
      <c r="R28" s="9"/>
    </row>
    <row r="29" spans="2:25" s="1" customFormat="1" ht="18" customHeight="1" x14ac:dyDescent="0.25">
      <c r="B29" s="3" t="s">
        <v>2</v>
      </c>
      <c r="C29" s="3">
        <v>104</v>
      </c>
      <c r="D29" s="10" t="s">
        <v>63</v>
      </c>
      <c r="E29" s="10" t="s">
        <v>60</v>
      </c>
      <c r="F29" s="11">
        <v>338</v>
      </c>
      <c r="G29" s="10" t="s">
        <v>29</v>
      </c>
      <c r="H29" s="8">
        <f t="shared" si="21"/>
        <v>46291</v>
      </c>
      <c r="I29" s="2"/>
      <c r="J29" s="2" t="s">
        <v>2</v>
      </c>
      <c r="K29" s="2">
        <v>104</v>
      </c>
      <c r="L29" s="15">
        <v>46291</v>
      </c>
      <c r="M29" s="2" t="s">
        <v>60</v>
      </c>
      <c r="N29" s="2" t="s">
        <v>52</v>
      </c>
      <c r="O29" s="2">
        <v>338</v>
      </c>
      <c r="P29" s="2">
        <v>2</v>
      </c>
      <c r="Q29" s="9"/>
      <c r="R29" s="9"/>
    </row>
    <row r="30" spans="2:25" s="1" customFormat="1" ht="18" customHeight="1" x14ac:dyDescent="0.25">
      <c r="B30" s="3" t="s">
        <v>2</v>
      </c>
      <c r="C30" s="3">
        <v>104</v>
      </c>
      <c r="D30" s="10" t="s">
        <v>63</v>
      </c>
      <c r="E30" s="10" t="s">
        <v>60</v>
      </c>
      <c r="F30" s="11">
        <v>339</v>
      </c>
      <c r="G30" s="10" t="s">
        <v>29</v>
      </c>
      <c r="H30" s="8">
        <f t="shared" si="21"/>
        <v>46291</v>
      </c>
      <c r="I30" s="2"/>
      <c r="J30" s="2" t="s">
        <v>2</v>
      </c>
      <c r="K30" s="2">
        <v>104</v>
      </c>
      <c r="L30" s="15">
        <v>46291</v>
      </c>
      <c r="M30" s="2" t="s">
        <v>60</v>
      </c>
      <c r="N30" s="2" t="s">
        <v>52</v>
      </c>
      <c r="O30" s="2">
        <v>339</v>
      </c>
      <c r="P30" s="2">
        <v>2</v>
      </c>
      <c r="Q30" s="9"/>
      <c r="R30" s="9"/>
    </row>
    <row r="31" spans="2:25" s="1" customFormat="1" ht="18" customHeight="1" x14ac:dyDescent="0.25">
      <c r="B31" s="3" t="s">
        <v>2</v>
      </c>
      <c r="C31" s="3">
        <v>104</v>
      </c>
      <c r="D31" s="10" t="s">
        <v>64</v>
      </c>
      <c r="E31" s="10" t="s">
        <v>59</v>
      </c>
      <c r="F31" s="11">
        <v>338</v>
      </c>
      <c r="G31" s="10" t="s">
        <v>52</v>
      </c>
      <c r="H31" s="8">
        <f t="shared" si="21"/>
        <v>46291</v>
      </c>
      <c r="I31" s="2"/>
      <c r="J31" s="2" t="s">
        <v>65</v>
      </c>
      <c r="K31" s="2"/>
      <c r="L31" s="2"/>
      <c r="M31" s="2"/>
      <c r="N31" s="2"/>
      <c r="O31" s="2"/>
      <c r="P31" s="2">
        <v>17</v>
      </c>
      <c r="Q31" s="9"/>
      <c r="R31" s="9"/>
    </row>
    <row r="32" spans="2:25" s="1" customFormat="1" ht="18" customHeight="1" x14ac:dyDescent="0.25">
      <c r="B32" s="3" t="s">
        <v>2</v>
      </c>
      <c r="C32" s="3">
        <v>104</v>
      </c>
      <c r="D32" s="10" t="s">
        <v>64</v>
      </c>
      <c r="E32" s="10" t="s">
        <v>59</v>
      </c>
      <c r="F32" s="11">
        <v>339</v>
      </c>
      <c r="G32" s="10" t="s">
        <v>52</v>
      </c>
      <c r="H32" s="8">
        <f t="shared" si="21"/>
        <v>46291</v>
      </c>
      <c r="I32" s="2"/>
      <c r="J32" s="16"/>
      <c r="K32" s="16"/>
      <c r="L32" s="16"/>
      <c r="M32" s="16"/>
      <c r="N32" s="16"/>
      <c r="O32" s="16"/>
      <c r="P32" s="16"/>
      <c r="Q32" s="9"/>
      <c r="R32" s="9"/>
    </row>
    <row r="33" spans="2:8" s="1" customFormat="1" ht="18" customHeight="1" x14ac:dyDescent="0.25">
      <c r="B33" s="3" t="s">
        <v>2</v>
      </c>
      <c r="C33" s="3">
        <v>104</v>
      </c>
      <c r="D33" s="10" t="s">
        <v>64</v>
      </c>
      <c r="E33" s="10" t="s">
        <v>59</v>
      </c>
      <c r="F33" s="11">
        <v>338</v>
      </c>
      <c r="G33" s="10" t="s">
        <v>52</v>
      </c>
      <c r="H33" s="8">
        <f t="shared" si="21"/>
        <v>46291</v>
      </c>
    </row>
    <row r="34" spans="2:8" s="1" customFormat="1" ht="18" customHeight="1" x14ac:dyDescent="0.25">
      <c r="B34" s="3" t="s">
        <v>2</v>
      </c>
      <c r="C34" s="3">
        <v>104</v>
      </c>
      <c r="D34" s="10" t="s">
        <v>64</v>
      </c>
      <c r="E34" s="10" t="s">
        <v>59</v>
      </c>
      <c r="F34" s="11">
        <v>339</v>
      </c>
      <c r="G34" s="10" t="s">
        <v>52</v>
      </c>
      <c r="H34" s="8">
        <f t="shared" si="21"/>
        <v>46291</v>
      </c>
    </row>
    <row r="35" spans="2:8" s="1" customFormat="1" ht="18" customHeight="1" x14ac:dyDescent="0.25">
      <c r="B35" s="3" t="s">
        <v>2</v>
      </c>
      <c r="C35" s="3">
        <v>104</v>
      </c>
      <c r="D35" s="10" t="s">
        <v>64</v>
      </c>
      <c r="E35" s="10" t="s">
        <v>60</v>
      </c>
      <c r="F35" s="11">
        <v>339</v>
      </c>
      <c r="G35" s="10" t="s">
        <v>52</v>
      </c>
      <c r="H35" s="8">
        <f t="shared" si="21"/>
        <v>46291</v>
      </c>
    </row>
    <row r="36" spans="2:8" s="1" customFormat="1" ht="18" customHeight="1" x14ac:dyDescent="0.25">
      <c r="B36" s="3" t="s">
        <v>2</v>
      </c>
      <c r="C36" s="3">
        <v>104</v>
      </c>
      <c r="D36" s="10" t="s">
        <v>64</v>
      </c>
      <c r="E36" s="10" t="s">
        <v>60</v>
      </c>
      <c r="F36" s="11">
        <v>338</v>
      </c>
      <c r="G36" s="10" t="s">
        <v>52</v>
      </c>
      <c r="H36" s="8">
        <f t="shared" si="21"/>
        <v>46291</v>
      </c>
    </row>
    <row r="37" spans="2:8" s="1" customFormat="1" ht="18" customHeight="1" x14ac:dyDescent="0.25">
      <c r="B37" s="3" t="s">
        <v>2</v>
      </c>
      <c r="C37" s="3">
        <v>104</v>
      </c>
      <c r="D37" s="10" t="s">
        <v>64</v>
      </c>
      <c r="E37" s="10" t="s">
        <v>60</v>
      </c>
      <c r="F37" s="11">
        <v>339</v>
      </c>
      <c r="G37" s="10" t="s">
        <v>52</v>
      </c>
      <c r="H37" s="8">
        <f t="shared" si="21"/>
        <v>46291</v>
      </c>
    </row>
    <row r="38" spans="2:8" s="1" customFormat="1" ht="18" customHeight="1" x14ac:dyDescent="0.25">
      <c r="B38" s="3" t="s">
        <v>2</v>
      </c>
      <c r="C38" s="3">
        <v>104</v>
      </c>
      <c r="D38" s="10" t="s">
        <v>64</v>
      </c>
      <c r="E38" s="10" t="s">
        <v>60</v>
      </c>
      <c r="F38" s="11">
        <v>338</v>
      </c>
      <c r="G38" s="10" t="s">
        <v>52</v>
      </c>
      <c r="H38" s="8">
        <f t="shared" si="21"/>
        <v>46291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57"/>
  <sheetViews>
    <sheetView showGridLines="0" tabSelected="1" view="pageBreakPreview" zoomScale="60" zoomScaleNormal="75" workbookViewId="0">
      <pane xSplit="2" topLeftCell="C1" activePane="topRight" state="frozen"/>
      <selection sqref="A1:XFD1048576"/>
      <selection pane="topRight" activeCell="M4" sqref="M4"/>
    </sheetView>
  </sheetViews>
  <sheetFormatPr defaultColWidth="12.59765625" defaultRowHeight="18" customHeight="1" x14ac:dyDescent="0.25"/>
  <cols>
    <col min="1" max="1" width="2.19921875" style="130" customWidth="1"/>
    <col min="2" max="2" width="20.19921875" style="131" customWidth="1"/>
    <col min="3" max="3" width="8.59765625" style="131" customWidth="1"/>
    <col min="4" max="4" width="11.19921875" style="131" customWidth="1"/>
    <col min="5" max="5" width="11" style="131" customWidth="1"/>
    <col min="6" max="6" width="9.69921875" style="131" customWidth="1"/>
    <col min="7" max="26" width="8.69921875" style="131" customWidth="1"/>
    <col min="27" max="27" width="2.3984375" style="131" customWidth="1"/>
    <col min="28" max="44" width="10" style="131" customWidth="1"/>
    <col min="45" max="16384" width="12.59765625" style="131"/>
  </cols>
  <sheetData>
    <row r="1" spans="1:27" s="120" customFormat="1" ht="18" customHeight="1" thickBot="1" x14ac:dyDescent="0.3">
      <c r="A1" s="117"/>
      <c r="B1" s="118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27" s="126" customFormat="1" ht="21.75" customHeight="1" x14ac:dyDescent="0.25">
      <c r="A2" s="122"/>
      <c r="B2" s="145" t="str">
        <f>Input!$B$1 &amp;"" &amp;Input!$C$1 &amp;": " &amp;Input!$C$2</f>
        <v>Route 104: Civic Centre - Waterfront - Sea Point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7"/>
      <c r="AA2" s="125"/>
    </row>
    <row r="3" spans="1:27" s="126" customFormat="1" ht="21.75" customHeight="1" x14ac:dyDescent="0.25">
      <c r="A3" s="122"/>
      <c r="B3" s="148" t="str">
        <f>Input!$B$3 &amp;" " &amp;TEXT(Input!$C$3,"dd mmm yyyy")</f>
        <v>Timetable effective 26 Sept 2026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4"/>
      <c r="AA3" s="125"/>
    </row>
    <row r="4" spans="1:27" s="126" customFormat="1" ht="21.75" customHeight="1" thickBot="1" x14ac:dyDescent="0.3">
      <c r="A4" s="122"/>
      <c r="B4" s="149" t="s">
        <v>69</v>
      </c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1"/>
      <c r="AA4" s="125"/>
    </row>
    <row r="5" spans="1:27" s="130" customFormat="1" ht="18" customHeight="1" x14ac:dyDescent="0.25">
      <c r="A5" s="117"/>
      <c r="B5" s="118"/>
      <c r="C5" s="119"/>
      <c r="D5" s="119"/>
      <c r="E5" s="119"/>
      <c r="F5" s="119"/>
      <c r="G5" s="127"/>
      <c r="H5" s="119"/>
      <c r="I5" s="119"/>
      <c r="J5" s="128"/>
      <c r="K5" s="127"/>
      <c r="L5" s="12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29"/>
      <c r="X5" s="119"/>
      <c r="Y5" s="129"/>
      <c r="Z5" s="119"/>
    </row>
    <row r="6" spans="1:27" s="139" customFormat="1" ht="18" customHeight="1" x14ac:dyDescent="0.25">
      <c r="A6" s="134"/>
      <c r="B6" s="137" t="s">
        <v>29</v>
      </c>
      <c r="C6" s="138">
        <v>0.24652777777777779</v>
      </c>
      <c r="D6" s="138">
        <v>0.27430555555555552</v>
      </c>
      <c r="E6" s="138">
        <v>0.30555555555555552</v>
      </c>
      <c r="F6" s="136">
        <v>0.33680555555555558</v>
      </c>
      <c r="G6" s="138">
        <v>0.36805555555555558</v>
      </c>
      <c r="H6" s="138">
        <v>0.39930555555555558</v>
      </c>
      <c r="I6" s="138">
        <v>0.43055555555555558</v>
      </c>
      <c r="J6" s="138">
        <v>0.46180555555555558</v>
      </c>
      <c r="K6" s="138">
        <v>0.49305555555555558</v>
      </c>
      <c r="L6" s="138">
        <v>0.52430555555555558</v>
      </c>
      <c r="M6" s="138">
        <v>0.55555555555555558</v>
      </c>
      <c r="N6" s="138">
        <v>0.58680555555555558</v>
      </c>
      <c r="O6" s="138">
        <v>0.61805555555555558</v>
      </c>
      <c r="P6" s="138">
        <v>0.64930555555555558</v>
      </c>
      <c r="Q6" s="138">
        <v>0.68055555555555547</v>
      </c>
      <c r="R6" s="138">
        <v>0.71180555555555547</v>
      </c>
      <c r="S6" s="138">
        <v>0.74305555555555547</v>
      </c>
      <c r="T6" s="138">
        <v>0.77430555555555547</v>
      </c>
    </row>
    <row r="7" spans="1:27" ht="18" customHeight="1" x14ac:dyDescent="0.25">
      <c r="B7" s="133" t="s">
        <v>30</v>
      </c>
      <c r="C7" s="135">
        <v>0.24930555555555559</v>
      </c>
      <c r="D7" s="135">
        <v>0.27708333333333335</v>
      </c>
      <c r="E7" s="135">
        <v>0.30833333333333335</v>
      </c>
      <c r="F7" s="136">
        <v>0.33958333333333335</v>
      </c>
      <c r="G7" s="135">
        <v>0.37083333333333335</v>
      </c>
      <c r="H7" s="135">
        <v>0.40208333333333335</v>
      </c>
      <c r="I7" s="135">
        <v>0.43333333333333335</v>
      </c>
      <c r="J7" s="135">
        <v>0.46458333333333335</v>
      </c>
      <c r="K7" s="135">
        <v>0.49583333333333335</v>
      </c>
      <c r="L7" s="135">
        <v>0.52708333333333335</v>
      </c>
      <c r="M7" s="135">
        <v>0.55833333333333335</v>
      </c>
      <c r="N7" s="135">
        <v>0.58958333333333335</v>
      </c>
      <c r="O7" s="135">
        <v>0.62083333333333335</v>
      </c>
      <c r="P7" s="135">
        <v>0.65208333333333335</v>
      </c>
      <c r="Q7" s="135">
        <v>0.68333333333333324</v>
      </c>
      <c r="R7" s="135">
        <v>0.71458333333333324</v>
      </c>
      <c r="S7" s="135">
        <v>0.74583333333333324</v>
      </c>
      <c r="T7" s="135">
        <v>0.77708333333333324</v>
      </c>
    </row>
    <row r="8" spans="1:27" ht="18" customHeight="1" x14ac:dyDescent="0.25">
      <c r="B8" s="133" t="s">
        <v>31</v>
      </c>
      <c r="C8" s="135">
        <v>0.25069444444444444</v>
      </c>
      <c r="D8" s="135">
        <v>0.27847222222222223</v>
      </c>
      <c r="E8" s="135">
        <v>0.30972222222222223</v>
      </c>
      <c r="F8" s="136">
        <v>0.34097222222222223</v>
      </c>
      <c r="G8" s="135">
        <v>0.37222222222222223</v>
      </c>
      <c r="H8" s="135">
        <v>0.40347222222222223</v>
      </c>
      <c r="I8" s="135">
        <v>0.43472222222222223</v>
      </c>
      <c r="J8" s="135">
        <v>0.46597222222222223</v>
      </c>
      <c r="K8" s="135">
        <v>0.49722222222222223</v>
      </c>
      <c r="L8" s="135">
        <v>0.52847222222222223</v>
      </c>
      <c r="M8" s="135">
        <v>0.55972222222222223</v>
      </c>
      <c r="N8" s="135">
        <v>0.59097222222222223</v>
      </c>
      <c r="O8" s="135">
        <v>0.62222222222222223</v>
      </c>
      <c r="P8" s="135">
        <v>0.65347222222222223</v>
      </c>
      <c r="Q8" s="135">
        <v>0.68472222222222223</v>
      </c>
      <c r="R8" s="135">
        <v>0.71597222222222223</v>
      </c>
      <c r="S8" s="135">
        <v>0.74722222222222223</v>
      </c>
      <c r="T8" s="135">
        <v>0.77847222222222223</v>
      </c>
    </row>
    <row r="9" spans="1:27" ht="18" customHeight="1" x14ac:dyDescent="0.25">
      <c r="B9" s="133" t="s">
        <v>32</v>
      </c>
      <c r="C9" s="135">
        <v>0.25486111111111109</v>
      </c>
      <c r="D9" s="135">
        <v>0.28263888888888888</v>
      </c>
      <c r="E9" s="135">
        <v>0.31388888888888888</v>
      </c>
      <c r="F9" s="136">
        <v>0.34513888888888888</v>
      </c>
      <c r="G9" s="135">
        <v>0.37638888888888888</v>
      </c>
      <c r="H9" s="135">
        <v>0.40763888888888888</v>
      </c>
      <c r="I9" s="135">
        <v>0.43888888888888888</v>
      </c>
      <c r="J9" s="135">
        <v>0.47013888888888888</v>
      </c>
      <c r="K9" s="135">
        <v>0.50138888888888888</v>
      </c>
      <c r="L9" s="135">
        <v>0.53263888888888888</v>
      </c>
      <c r="M9" s="135">
        <v>0.56388888888888888</v>
      </c>
      <c r="N9" s="135">
        <v>0.59513888888888888</v>
      </c>
      <c r="O9" s="135">
        <v>0.62638888888888888</v>
      </c>
      <c r="P9" s="135">
        <v>0.65763888888888888</v>
      </c>
      <c r="Q9" s="135">
        <v>0.68888888888888899</v>
      </c>
      <c r="R9" s="135">
        <v>0.72013888888888899</v>
      </c>
      <c r="S9" s="135">
        <v>0.75138888888888899</v>
      </c>
      <c r="T9" s="135">
        <v>0.78263888888888899</v>
      </c>
    </row>
    <row r="10" spans="1:27" ht="18" customHeight="1" x14ac:dyDescent="0.25">
      <c r="B10" s="133" t="s">
        <v>33</v>
      </c>
      <c r="C10" s="135">
        <v>0.25763888888888886</v>
      </c>
      <c r="D10" s="135">
        <v>0.28541666666666665</v>
      </c>
      <c r="E10" s="135">
        <v>0.31666666666666665</v>
      </c>
      <c r="F10" s="136">
        <v>0.34791666666666665</v>
      </c>
      <c r="G10" s="135">
        <v>0.37916666666666665</v>
      </c>
      <c r="H10" s="135">
        <v>0.41041666666666665</v>
      </c>
      <c r="I10" s="135">
        <v>0.44166666666666665</v>
      </c>
      <c r="J10" s="135">
        <v>0.47291666666666665</v>
      </c>
      <c r="K10" s="135">
        <v>0.50416666666666665</v>
      </c>
      <c r="L10" s="135">
        <v>0.53541666666666665</v>
      </c>
      <c r="M10" s="135">
        <v>0.56666666666666665</v>
      </c>
      <c r="N10" s="135">
        <v>0.59791666666666665</v>
      </c>
      <c r="O10" s="135">
        <v>0.62916666666666665</v>
      </c>
      <c r="P10" s="135">
        <v>0.66041666666666665</v>
      </c>
      <c r="Q10" s="135">
        <v>0.69166666666666676</v>
      </c>
      <c r="R10" s="135">
        <v>0.72291666666666676</v>
      </c>
      <c r="S10" s="135">
        <v>0.75416666666666676</v>
      </c>
      <c r="T10" s="135">
        <v>0.78541666666666676</v>
      </c>
    </row>
    <row r="11" spans="1:27" ht="18" customHeight="1" x14ac:dyDescent="0.25">
      <c r="B11" s="133" t="s">
        <v>34</v>
      </c>
      <c r="C11" s="135">
        <v>0.25972222222222224</v>
      </c>
      <c r="D11" s="135">
        <v>0.28750000000000003</v>
      </c>
      <c r="E11" s="135">
        <v>0.31875000000000003</v>
      </c>
      <c r="F11" s="136">
        <v>0.35000000000000003</v>
      </c>
      <c r="G11" s="135">
        <v>0.38125000000000003</v>
      </c>
      <c r="H11" s="135">
        <v>0.41250000000000003</v>
      </c>
      <c r="I11" s="135">
        <v>0.44375000000000003</v>
      </c>
      <c r="J11" s="135">
        <v>0.47500000000000003</v>
      </c>
      <c r="K11" s="135">
        <v>0.50624999999999998</v>
      </c>
      <c r="L11" s="135">
        <v>0.53749999999999998</v>
      </c>
      <c r="M11" s="135">
        <v>0.56874999999999998</v>
      </c>
      <c r="N11" s="135">
        <v>0.6</v>
      </c>
      <c r="O11" s="135">
        <v>0.63124999999999998</v>
      </c>
      <c r="P11" s="135">
        <v>0.66249999999999998</v>
      </c>
      <c r="Q11" s="135">
        <v>0.69374999999999998</v>
      </c>
      <c r="R11" s="135">
        <v>0.72499999999999998</v>
      </c>
      <c r="S11" s="135">
        <v>0.75624999999999998</v>
      </c>
      <c r="T11" s="135">
        <v>0.78749999999999998</v>
      </c>
    </row>
    <row r="12" spans="1:27" ht="18" customHeight="1" x14ac:dyDescent="0.25">
      <c r="B12" s="133" t="s">
        <v>35</v>
      </c>
      <c r="C12" s="135">
        <v>0.26111111111111113</v>
      </c>
      <c r="D12" s="135">
        <v>0.28888888888888892</v>
      </c>
      <c r="E12" s="135">
        <v>0.32013888888888892</v>
      </c>
      <c r="F12" s="136">
        <v>0.35138888888888892</v>
      </c>
      <c r="G12" s="135">
        <v>0.38263888888888892</v>
      </c>
      <c r="H12" s="135">
        <v>0.41388888888888892</v>
      </c>
      <c r="I12" s="135">
        <v>0.44513888888888892</v>
      </c>
      <c r="J12" s="135">
        <v>0.47638888888888892</v>
      </c>
      <c r="K12" s="135">
        <v>0.50763888888888886</v>
      </c>
      <c r="L12" s="135">
        <v>0.53888888888888886</v>
      </c>
      <c r="M12" s="135">
        <v>0.57013888888888886</v>
      </c>
      <c r="N12" s="135">
        <v>0.60138888888888886</v>
      </c>
      <c r="O12" s="135">
        <v>0.63263888888888886</v>
      </c>
      <c r="P12" s="135">
        <v>0.66388888888888886</v>
      </c>
      <c r="Q12" s="135">
        <v>0.69513888888888886</v>
      </c>
      <c r="R12" s="135">
        <v>0.72638888888888886</v>
      </c>
      <c r="S12" s="135">
        <v>0.75763888888888886</v>
      </c>
      <c r="T12" s="135">
        <v>0.78888888888888886</v>
      </c>
    </row>
    <row r="13" spans="1:27" ht="18" customHeight="1" x14ac:dyDescent="0.25">
      <c r="B13" s="133" t="s">
        <v>36</v>
      </c>
      <c r="C13" s="135">
        <v>0.26180555555555557</v>
      </c>
      <c r="D13" s="135">
        <v>0.28958333333333336</v>
      </c>
      <c r="E13" s="135">
        <v>0.32083333333333336</v>
      </c>
      <c r="F13" s="136">
        <v>0.3520833333333333</v>
      </c>
      <c r="G13" s="135">
        <v>0.3833333333333333</v>
      </c>
      <c r="H13" s="135">
        <v>0.4145833333333333</v>
      </c>
      <c r="I13" s="135">
        <v>0.4458333333333333</v>
      </c>
      <c r="J13" s="135">
        <v>0.4770833333333333</v>
      </c>
      <c r="K13" s="135">
        <v>0.5083333333333333</v>
      </c>
      <c r="L13" s="135">
        <v>0.5395833333333333</v>
      </c>
      <c r="M13" s="135">
        <v>0.5708333333333333</v>
      </c>
      <c r="N13" s="135">
        <v>0.6020833333333333</v>
      </c>
      <c r="O13" s="135">
        <v>0.6333333333333333</v>
      </c>
      <c r="P13" s="135">
        <v>0.6645833333333333</v>
      </c>
      <c r="Q13" s="135">
        <v>0.6958333333333333</v>
      </c>
      <c r="R13" s="135">
        <v>0.7270833333333333</v>
      </c>
      <c r="S13" s="135">
        <v>0.7583333333333333</v>
      </c>
      <c r="T13" s="135">
        <v>0.7895833333333333</v>
      </c>
    </row>
    <row r="14" spans="1:27" ht="18" customHeight="1" x14ac:dyDescent="0.25">
      <c r="B14" s="133" t="s">
        <v>37</v>
      </c>
      <c r="C14" s="135">
        <v>0.26319444444444445</v>
      </c>
      <c r="D14" s="135">
        <v>0.29097222222222224</v>
      </c>
      <c r="E14" s="135">
        <v>0.32222222222222224</v>
      </c>
      <c r="F14" s="136">
        <v>0.35347222222222219</v>
      </c>
      <c r="G14" s="135">
        <v>0.38472222222222219</v>
      </c>
      <c r="H14" s="135">
        <v>0.41597222222222219</v>
      </c>
      <c r="I14" s="135">
        <v>0.44722222222222219</v>
      </c>
      <c r="J14" s="135">
        <v>0.47847222222222219</v>
      </c>
      <c r="K14" s="135">
        <v>0.50972222222222219</v>
      </c>
      <c r="L14" s="135">
        <v>0.54097222222222219</v>
      </c>
      <c r="M14" s="135">
        <v>0.57222222222222219</v>
      </c>
      <c r="N14" s="135">
        <v>0.60347222222222219</v>
      </c>
      <c r="O14" s="135">
        <v>0.63472222222222219</v>
      </c>
      <c r="P14" s="135">
        <v>0.66597222222222219</v>
      </c>
      <c r="Q14" s="135">
        <v>0.6972222222222223</v>
      </c>
      <c r="R14" s="135">
        <v>0.7284722222222223</v>
      </c>
      <c r="S14" s="135">
        <v>0.7597222222222223</v>
      </c>
      <c r="T14" s="135">
        <v>0.7909722222222223</v>
      </c>
    </row>
    <row r="15" spans="1:27" s="139" customFormat="1" ht="18" customHeight="1" x14ac:dyDescent="0.25">
      <c r="A15" s="134"/>
      <c r="B15" s="137" t="s">
        <v>38</v>
      </c>
      <c r="C15" s="138">
        <v>0.2638888888888889</v>
      </c>
      <c r="D15" s="138">
        <v>0.29166666666666669</v>
      </c>
      <c r="E15" s="138">
        <v>0.32291666666666669</v>
      </c>
      <c r="F15" s="140">
        <v>0.35416666666666669</v>
      </c>
      <c r="G15" s="138">
        <v>0.38541666666666669</v>
      </c>
      <c r="H15" s="138">
        <v>0.41666666666666669</v>
      </c>
      <c r="I15" s="138">
        <v>0.44791666666666669</v>
      </c>
      <c r="J15" s="138">
        <v>0.47916666666666669</v>
      </c>
      <c r="K15" s="138">
        <v>0.51041666666666663</v>
      </c>
      <c r="L15" s="138">
        <v>0.54166666666666663</v>
      </c>
      <c r="M15" s="138">
        <v>0.57291666666666663</v>
      </c>
      <c r="N15" s="138">
        <v>0.60416666666666663</v>
      </c>
      <c r="O15" s="138">
        <v>0.63541666666666663</v>
      </c>
      <c r="P15" s="138">
        <v>0.66666666666666663</v>
      </c>
      <c r="Q15" s="138">
        <v>0.69791666666666663</v>
      </c>
      <c r="R15" s="138">
        <v>0.72916666666666663</v>
      </c>
      <c r="S15" s="138">
        <v>0.76041666666666663</v>
      </c>
      <c r="T15" s="138">
        <v>0.79166666666666663</v>
      </c>
    </row>
    <row r="16" spans="1:27" ht="18" customHeight="1" x14ac:dyDescent="0.25">
      <c r="B16" s="133" t="s">
        <v>37</v>
      </c>
      <c r="C16" s="135">
        <v>0.26527777777777778</v>
      </c>
      <c r="D16" s="135">
        <v>0.29305555555555557</v>
      </c>
      <c r="E16" s="135">
        <v>0.32430555555555557</v>
      </c>
      <c r="F16" s="136">
        <v>0.35555555555555557</v>
      </c>
      <c r="G16" s="135">
        <v>0.38680555555555557</v>
      </c>
      <c r="H16" s="135">
        <v>0.41805555555555557</v>
      </c>
      <c r="I16" s="135">
        <v>0.44930555555555557</v>
      </c>
      <c r="J16" s="135">
        <v>0.48055555555555557</v>
      </c>
      <c r="K16" s="135">
        <v>0.51180555555555551</v>
      </c>
      <c r="L16" s="135">
        <v>0.54305555555555551</v>
      </c>
      <c r="M16" s="135">
        <v>0.57430555555555551</v>
      </c>
      <c r="N16" s="135">
        <v>0.60555555555555551</v>
      </c>
      <c r="O16" s="135">
        <v>0.63680555555555551</v>
      </c>
      <c r="P16" s="135">
        <v>0.66805555555555562</v>
      </c>
      <c r="Q16" s="135">
        <v>0.69930555555555562</v>
      </c>
      <c r="R16" s="135">
        <v>0.73055555555555562</v>
      </c>
      <c r="S16" s="135">
        <v>0.76180555555555562</v>
      </c>
      <c r="T16" s="135">
        <v>0.79305555555555562</v>
      </c>
    </row>
    <row r="17" spans="1:20" ht="18" customHeight="1" x14ac:dyDescent="0.25">
      <c r="B17" s="133" t="s">
        <v>39</v>
      </c>
      <c r="C17" s="135">
        <v>0.26597222222222222</v>
      </c>
      <c r="D17" s="135">
        <v>0.29375000000000001</v>
      </c>
      <c r="E17" s="135">
        <v>0.32500000000000001</v>
      </c>
      <c r="F17" s="136">
        <v>0.35625000000000001</v>
      </c>
      <c r="G17" s="135">
        <v>0.38750000000000001</v>
      </c>
      <c r="H17" s="135">
        <v>0.41875000000000001</v>
      </c>
      <c r="I17" s="135">
        <v>0.45</v>
      </c>
      <c r="J17" s="135">
        <v>0.48125000000000001</v>
      </c>
      <c r="K17" s="135">
        <v>0.51250000000000007</v>
      </c>
      <c r="L17" s="135">
        <v>0.54375000000000007</v>
      </c>
      <c r="M17" s="135">
        <v>0.57500000000000007</v>
      </c>
      <c r="N17" s="135">
        <v>0.60625000000000007</v>
      </c>
      <c r="O17" s="135">
        <v>0.63750000000000007</v>
      </c>
      <c r="P17" s="135">
        <v>0.66875000000000007</v>
      </c>
      <c r="Q17" s="135">
        <v>0.70000000000000007</v>
      </c>
      <c r="R17" s="135">
        <v>0.73125000000000007</v>
      </c>
      <c r="S17" s="135">
        <v>0.76250000000000007</v>
      </c>
      <c r="T17" s="135">
        <v>0.79375000000000007</v>
      </c>
    </row>
    <row r="18" spans="1:20" ht="18" customHeight="1" x14ac:dyDescent="0.25">
      <c r="B18" s="133" t="s">
        <v>40</v>
      </c>
      <c r="C18" s="135">
        <v>0.26666666666666666</v>
      </c>
      <c r="D18" s="135">
        <v>0.29444444444444445</v>
      </c>
      <c r="E18" s="135">
        <v>0.32569444444444445</v>
      </c>
      <c r="F18" s="136">
        <v>0.35694444444444445</v>
      </c>
      <c r="G18" s="135">
        <v>0.38819444444444445</v>
      </c>
      <c r="H18" s="135">
        <v>0.41944444444444445</v>
      </c>
      <c r="I18" s="135">
        <v>0.45069444444444445</v>
      </c>
      <c r="J18" s="135">
        <v>0.48194444444444445</v>
      </c>
      <c r="K18" s="135">
        <v>0.5131944444444444</v>
      </c>
      <c r="L18" s="135">
        <v>0.5444444444444444</v>
      </c>
      <c r="M18" s="135">
        <v>0.5756944444444444</v>
      </c>
      <c r="N18" s="135">
        <v>0.6069444444444444</v>
      </c>
      <c r="O18" s="135">
        <v>0.6381944444444444</v>
      </c>
      <c r="P18" s="135">
        <v>0.6694444444444444</v>
      </c>
      <c r="Q18" s="135">
        <v>0.7006944444444444</v>
      </c>
      <c r="R18" s="135">
        <v>0.7319444444444444</v>
      </c>
      <c r="S18" s="135">
        <v>0.7631944444444444</v>
      </c>
      <c r="T18" s="135">
        <v>0.7944444444444444</v>
      </c>
    </row>
    <row r="19" spans="1:20" ht="18" customHeight="1" x14ac:dyDescent="0.25">
      <c r="B19" s="133" t="s">
        <v>41</v>
      </c>
      <c r="C19" s="135">
        <v>0.2673611111111111</v>
      </c>
      <c r="D19" s="135">
        <v>0.2951388888888889</v>
      </c>
      <c r="E19" s="135">
        <v>0.3263888888888889</v>
      </c>
      <c r="F19" s="136">
        <v>0.3576388888888889</v>
      </c>
      <c r="G19" s="135">
        <v>0.3888888888888889</v>
      </c>
      <c r="H19" s="135">
        <v>0.4201388888888889</v>
      </c>
      <c r="I19" s="135">
        <v>0.4513888888888889</v>
      </c>
      <c r="J19" s="135">
        <v>0.4826388888888889</v>
      </c>
      <c r="K19" s="135">
        <v>0.51388888888888895</v>
      </c>
      <c r="L19" s="135">
        <v>0.54513888888888895</v>
      </c>
      <c r="M19" s="135">
        <v>0.57638888888888895</v>
      </c>
      <c r="N19" s="135">
        <v>0.60763888888888895</v>
      </c>
      <c r="O19" s="135">
        <v>0.63888888888888895</v>
      </c>
      <c r="P19" s="135">
        <v>0.67013888888888884</v>
      </c>
      <c r="Q19" s="135">
        <v>0.70138888888888884</v>
      </c>
      <c r="R19" s="135">
        <v>0.73263888888888884</v>
      </c>
      <c r="S19" s="135">
        <v>0.76388888888888884</v>
      </c>
      <c r="T19" s="135">
        <v>0.79513888888888884</v>
      </c>
    </row>
    <row r="20" spans="1:20" ht="18" customHeight="1" x14ac:dyDescent="0.25">
      <c r="B20" s="133" t="s">
        <v>42</v>
      </c>
      <c r="C20" s="135">
        <v>0.26805555555555555</v>
      </c>
      <c r="D20" s="135">
        <v>0.29583333333333334</v>
      </c>
      <c r="E20" s="135">
        <v>0.32708333333333334</v>
      </c>
      <c r="F20" s="136">
        <v>0.35833333333333334</v>
      </c>
      <c r="G20" s="135">
        <v>0.38958333333333334</v>
      </c>
      <c r="H20" s="135">
        <v>0.42083333333333334</v>
      </c>
      <c r="I20" s="135">
        <v>0.45208333333333334</v>
      </c>
      <c r="J20" s="135">
        <v>0.48333333333333334</v>
      </c>
      <c r="K20" s="135">
        <v>0.51458333333333328</v>
      </c>
      <c r="L20" s="135">
        <v>0.54583333333333328</v>
      </c>
      <c r="M20" s="135">
        <v>0.57708333333333328</v>
      </c>
      <c r="N20" s="135">
        <v>0.60833333333333328</v>
      </c>
      <c r="O20" s="135">
        <v>0.63958333333333328</v>
      </c>
      <c r="P20" s="135">
        <v>0.67083333333333339</v>
      </c>
      <c r="Q20" s="135">
        <v>0.70208333333333339</v>
      </c>
      <c r="R20" s="135">
        <v>0.73333333333333339</v>
      </c>
      <c r="S20" s="135">
        <v>0.76458333333333339</v>
      </c>
      <c r="T20" s="135">
        <v>0.79583333333333339</v>
      </c>
    </row>
    <row r="21" spans="1:20" ht="18" customHeight="1" x14ac:dyDescent="0.25">
      <c r="B21" s="133" t="s">
        <v>43</v>
      </c>
      <c r="C21" s="135">
        <v>0.26874999999999999</v>
      </c>
      <c r="D21" s="135">
        <v>0.29652777777777778</v>
      </c>
      <c r="E21" s="135">
        <v>0.32777777777777778</v>
      </c>
      <c r="F21" s="136">
        <v>0.35902777777777778</v>
      </c>
      <c r="G21" s="135">
        <v>0.39027777777777778</v>
      </c>
      <c r="H21" s="135">
        <v>0.42152777777777778</v>
      </c>
      <c r="I21" s="135">
        <v>0.45277777777777778</v>
      </c>
      <c r="J21" s="135">
        <v>0.48402777777777778</v>
      </c>
      <c r="K21" s="135">
        <v>0.51527777777777783</v>
      </c>
      <c r="L21" s="135">
        <v>0.54652777777777783</v>
      </c>
      <c r="M21" s="135">
        <v>0.57777777777777783</v>
      </c>
      <c r="N21" s="135">
        <v>0.60902777777777783</v>
      </c>
      <c r="O21" s="135">
        <v>0.64027777777777783</v>
      </c>
      <c r="P21" s="135">
        <v>0.67152777777777783</v>
      </c>
      <c r="Q21" s="135">
        <v>0.70277777777777783</v>
      </c>
      <c r="R21" s="135">
        <v>0.73402777777777783</v>
      </c>
      <c r="S21" s="135">
        <v>0.76527777777777783</v>
      </c>
      <c r="T21" s="135">
        <v>0.79652777777777783</v>
      </c>
    </row>
    <row r="22" spans="1:20" ht="18" customHeight="1" x14ac:dyDescent="0.25">
      <c r="A22" s="131"/>
      <c r="B22" s="133" t="s">
        <v>44</v>
      </c>
      <c r="C22" s="135">
        <v>0.26944444444444443</v>
      </c>
      <c r="D22" s="135">
        <v>0.29722222222222222</v>
      </c>
      <c r="E22" s="135">
        <v>0.32847222222222222</v>
      </c>
      <c r="F22" s="136">
        <v>0.35972222222222222</v>
      </c>
      <c r="G22" s="135">
        <v>0.39097222222222222</v>
      </c>
      <c r="H22" s="135">
        <v>0.42222222222222222</v>
      </c>
      <c r="I22" s="135">
        <v>0.45347222222222222</v>
      </c>
      <c r="J22" s="135">
        <v>0.48472222222222222</v>
      </c>
      <c r="K22" s="135">
        <v>0.51597222222222217</v>
      </c>
      <c r="L22" s="135">
        <v>0.54722222222222217</v>
      </c>
      <c r="M22" s="135">
        <v>0.57847222222222217</v>
      </c>
      <c r="N22" s="135">
        <v>0.60972222222222217</v>
      </c>
      <c r="O22" s="135">
        <v>0.64097222222222217</v>
      </c>
      <c r="P22" s="135">
        <v>0.67222222222222217</v>
      </c>
      <c r="Q22" s="135">
        <v>0.70347222222222217</v>
      </c>
      <c r="R22" s="135">
        <v>0.73472222222222217</v>
      </c>
      <c r="S22" s="135">
        <v>0.76597222222222217</v>
      </c>
      <c r="T22" s="135">
        <v>0.79722222222222217</v>
      </c>
    </row>
    <row r="23" spans="1:20" ht="18" customHeight="1" x14ac:dyDescent="0.25">
      <c r="A23" s="131"/>
      <c r="B23" s="133" t="s">
        <v>45</v>
      </c>
      <c r="C23" s="135">
        <v>0.27083333333333331</v>
      </c>
      <c r="D23" s="135">
        <v>0.2986111111111111</v>
      </c>
      <c r="E23" s="135">
        <v>0.3298611111111111</v>
      </c>
      <c r="F23" s="136">
        <v>0.3611111111111111</v>
      </c>
      <c r="G23" s="135">
        <v>0.3923611111111111</v>
      </c>
      <c r="H23" s="135">
        <v>0.4236111111111111</v>
      </c>
      <c r="I23" s="135">
        <v>0.4548611111111111</v>
      </c>
      <c r="J23" s="135">
        <v>0.4861111111111111</v>
      </c>
      <c r="K23" s="135">
        <v>0.51736111111111105</v>
      </c>
      <c r="L23" s="135">
        <v>0.54861111111111105</v>
      </c>
      <c r="M23" s="135">
        <v>0.57986111111111105</v>
      </c>
      <c r="N23" s="135">
        <v>0.61111111111111105</v>
      </c>
      <c r="O23" s="135">
        <v>0.64236111111111105</v>
      </c>
      <c r="P23" s="135">
        <v>0.67361111111111116</v>
      </c>
      <c r="Q23" s="135">
        <v>0.70486111111111116</v>
      </c>
      <c r="R23" s="135">
        <v>0.73611111111111116</v>
      </c>
      <c r="S23" s="135">
        <v>0.76736111111111116</v>
      </c>
      <c r="T23" s="135">
        <v>0.79861111111111116</v>
      </c>
    </row>
    <row r="24" spans="1:20" ht="18" customHeight="1" x14ac:dyDescent="0.25">
      <c r="A24" s="131"/>
      <c r="B24" s="133" t="s">
        <v>46</v>
      </c>
      <c r="C24" s="135">
        <v>0.27152777777777776</v>
      </c>
      <c r="D24" s="135">
        <v>0.29930555555555555</v>
      </c>
      <c r="E24" s="135">
        <v>0.33055555555555555</v>
      </c>
      <c r="F24" s="136">
        <v>0.36180555555555555</v>
      </c>
      <c r="G24" s="135">
        <v>0.39305555555555555</v>
      </c>
      <c r="H24" s="135">
        <v>0.42430555555555555</v>
      </c>
      <c r="I24" s="135">
        <v>0.45555555555555555</v>
      </c>
      <c r="J24" s="135">
        <v>0.48680555555555555</v>
      </c>
      <c r="K24" s="135">
        <v>0.5180555555555556</v>
      </c>
      <c r="L24" s="135">
        <v>0.5493055555555556</v>
      </c>
      <c r="M24" s="135">
        <v>0.5805555555555556</v>
      </c>
      <c r="N24" s="135">
        <v>0.6118055555555556</v>
      </c>
      <c r="O24" s="135">
        <v>0.6430555555555556</v>
      </c>
      <c r="P24" s="135">
        <v>0.6743055555555556</v>
      </c>
      <c r="Q24" s="135">
        <v>0.7055555555555556</v>
      </c>
      <c r="R24" s="135">
        <v>0.7368055555555556</v>
      </c>
      <c r="S24" s="135">
        <v>0.7680555555555556</v>
      </c>
      <c r="T24" s="135">
        <v>0.7993055555555556</v>
      </c>
    </row>
    <row r="25" spans="1:20" ht="18" customHeight="1" x14ac:dyDescent="0.25">
      <c r="A25" s="131"/>
      <c r="B25" s="133" t="s">
        <v>47</v>
      </c>
      <c r="C25" s="135">
        <v>0.2722222222222222</v>
      </c>
      <c r="D25" s="135">
        <v>0.3</v>
      </c>
      <c r="E25" s="135">
        <v>0.33124999999999999</v>
      </c>
      <c r="F25" s="136">
        <v>0.36249999999999999</v>
      </c>
      <c r="G25" s="135">
        <v>0.39374999999999999</v>
      </c>
      <c r="H25" s="135">
        <v>0.42499999999999999</v>
      </c>
      <c r="I25" s="135">
        <v>0.45624999999999999</v>
      </c>
      <c r="J25" s="135">
        <v>0.48749999999999999</v>
      </c>
      <c r="K25" s="135">
        <v>0.51874999999999993</v>
      </c>
      <c r="L25" s="135">
        <v>0.54999999999999993</v>
      </c>
      <c r="M25" s="135">
        <v>0.58124999999999993</v>
      </c>
      <c r="N25" s="135">
        <v>0.61249999999999993</v>
      </c>
      <c r="O25" s="135">
        <v>0.64374999999999993</v>
      </c>
      <c r="P25" s="135">
        <v>0.67499999999999993</v>
      </c>
      <c r="Q25" s="135">
        <v>0.70624999999999993</v>
      </c>
      <c r="R25" s="135">
        <v>0.73749999999999993</v>
      </c>
      <c r="S25" s="135">
        <v>0.76874999999999993</v>
      </c>
      <c r="T25" s="135">
        <v>0.79999999999999993</v>
      </c>
    </row>
    <row r="26" spans="1:20" ht="18" customHeight="1" x14ac:dyDescent="0.25">
      <c r="A26" s="131"/>
      <c r="B26" s="133" t="s">
        <v>48</v>
      </c>
      <c r="C26" s="135">
        <v>0.27291666666666664</v>
      </c>
      <c r="D26" s="135">
        <v>0.30069444444444443</v>
      </c>
      <c r="E26" s="135">
        <v>0.33194444444444443</v>
      </c>
      <c r="F26" s="136">
        <v>0.36319444444444443</v>
      </c>
      <c r="G26" s="135">
        <v>0.39444444444444443</v>
      </c>
      <c r="H26" s="135">
        <v>0.42569444444444443</v>
      </c>
      <c r="I26" s="135">
        <v>0.45694444444444443</v>
      </c>
      <c r="J26" s="135">
        <v>0.48819444444444443</v>
      </c>
      <c r="K26" s="135">
        <v>0.51944444444444449</v>
      </c>
      <c r="L26" s="135">
        <v>0.55069444444444449</v>
      </c>
      <c r="M26" s="135">
        <v>0.58194444444444449</v>
      </c>
      <c r="N26" s="135">
        <v>0.61319444444444449</v>
      </c>
      <c r="O26" s="135">
        <v>0.64444444444444449</v>
      </c>
      <c r="P26" s="135">
        <v>0.67569444444444438</v>
      </c>
      <c r="Q26" s="135">
        <v>0.70694444444444438</v>
      </c>
      <c r="R26" s="135">
        <v>0.73819444444444438</v>
      </c>
      <c r="S26" s="135">
        <v>0.76944444444444438</v>
      </c>
      <c r="T26" s="135">
        <v>0.80069444444444438</v>
      </c>
    </row>
    <row r="27" spans="1:20" ht="18" customHeight="1" x14ac:dyDescent="0.25">
      <c r="A27" s="131"/>
      <c r="B27" s="133" t="s">
        <v>49</v>
      </c>
      <c r="C27" s="135">
        <v>0.27361111111111108</v>
      </c>
      <c r="D27" s="135">
        <v>0.30138888888888887</v>
      </c>
      <c r="E27" s="135">
        <v>0.33263888888888887</v>
      </c>
      <c r="F27" s="136">
        <v>0.36388888888888887</v>
      </c>
      <c r="G27" s="135">
        <v>0.39513888888888887</v>
      </c>
      <c r="H27" s="135">
        <v>0.42638888888888887</v>
      </c>
      <c r="I27" s="135">
        <v>0.45763888888888887</v>
      </c>
      <c r="J27" s="135">
        <v>0.48888888888888887</v>
      </c>
      <c r="K27" s="135">
        <v>0.52013888888888882</v>
      </c>
      <c r="L27" s="135">
        <v>0.55138888888888882</v>
      </c>
      <c r="M27" s="135">
        <v>0.58263888888888882</v>
      </c>
      <c r="N27" s="135">
        <v>0.61388888888888882</v>
      </c>
      <c r="O27" s="135">
        <v>0.64513888888888882</v>
      </c>
      <c r="P27" s="135">
        <v>0.67638888888888893</v>
      </c>
      <c r="Q27" s="135">
        <v>0.70763888888888893</v>
      </c>
      <c r="R27" s="135">
        <v>0.73888888888888893</v>
      </c>
      <c r="S27" s="135">
        <v>0.77013888888888893</v>
      </c>
      <c r="T27" s="135">
        <v>0.80138888888888893</v>
      </c>
    </row>
    <row r="28" spans="1:20" ht="18" customHeight="1" x14ac:dyDescent="0.25">
      <c r="A28" s="131"/>
      <c r="B28" s="133" t="s">
        <v>50</v>
      </c>
      <c r="C28" s="135">
        <v>0.27430555555555552</v>
      </c>
      <c r="D28" s="135">
        <v>0.30208333333333331</v>
      </c>
      <c r="E28" s="135">
        <v>0.33333333333333331</v>
      </c>
      <c r="F28" s="136">
        <v>0.36458333333333331</v>
      </c>
      <c r="G28" s="135">
        <v>0.39583333333333331</v>
      </c>
      <c r="H28" s="135">
        <v>0.42708333333333331</v>
      </c>
      <c r="I28" s="135">
        <v>0.45833333333333331</v>
      </c>
      <c r="J28" s="135">
        <v>0.48958333333333331</v>
      </c>
      <c r="K28" s="135">
        <v>0.52083333333333337</v>
      </c>
      <c r="L28" s="135">
        <v>0.55208333333333337</v>
      </c>
      <c r="M28" s="135">
        <v>0.58333333333333337</v>
      </c>
      <c r="N28" s="135">
        <v>0.61458333333333337</v>
      </c>
      <c r="O28" s="135">
        <v>0.64583333333333337</v>
      </c>
      <c r="P28" s="135">
        <v>0.67708333333333337</v>
      </c>
      <c r="Q28" s="135">
        <v>0.70833333333333337</v>
      </c>
      <c r="R28" s="135">
        <v>0.73958333333333337</v>
      </c>
      <c r="S28" s="135">
        <v>0.77083333333333337</v>
      </c>
      <c r="T28" s="135">
        <v>0.80208333333333337</v>
      </c>
    </row>
    <row r="29" spans="1:20" ht="18" customHeight="1" x14ac:dyDescent="0.25">
      <c r="A29" s="131"/>
      <c r="B29" s="133" t="s">
        <v>51</v>
      </c>
      <c r="C29" s="135">
        <v>0.27499999999999997</v>
      </c>
      <c r="D29" s="135">
        <v>0.30277777777777776</v>
      </c>
      <c r="E29" s="135">
        <v>0.33402777777777781</v>
      </c>
      <c r="F29" s="136">
        <v>0.36527777777777781</v>
      </c>
      <c r="G29" s="135">
        <v>0.39652777777777781</v>
      </c>
      <c r="H29" s="135">
        <v>0.42777777777777781</v>
      </c>
      <c r="I29" s="135">
        <v>0.45902777777777781</v>
      </c>
      <c r="J29" s="135">
        <v>0.49027777777777781</v>
      </c>
      <c r="K29" s="135">
        <v>0.52152777777777781</v>
      </c>
      <c r="L29" s="135">
        <v>0.55277777777777781</v>
      </c>
      <c r="M29" s="135">
        <v>0.58402777777777781</v>
      </c>
      <c r="N29" s="135">
        <v>0.61527777777777781</v>
      </c>
      <c r="O29" s="135">
        <v>0.64652777777777781</v>
      </c>
      <c r="P29" s="135">
        <v>0.6777777777777777</v>
      </c>
      <c r="Q29" s="135">
        <v>0.7090277777777777</v>
      </c>
      <c r="R29" s="135">
        <v>0.7402777777777777</v>
      </c>
      <c r="S29" s="135">
        <v>0.7715277777777777</v>
      </c>
      <c r="T29" s="135">
        <v>0.8027777777777777</v>
      </c>
    </row>
    <row r="30" spans="1:20" s="139" customFormat="1" ht="18" customHeight="1" x14ac:dyDescent="0.25">
      <c r="B30" s="137" t="s">
        <v>52</v>
      </c>
      <c r="C30" s="138">
        <v>0.27569444444444441</v>
      </c>
      <c r="D30" s="138">
        <v>0.3034722222222222</v>
      </c>
      <c r="E30" s="138">
        <v>0.3347222222222222</v>
      </c>
      <c r="F30" s="140">
        <v>0.3659722222222222</v>
      </c>
      <c r="G30" s="138">
        <v>0.3972222222222222</v>
      </c>
      <c r="H30" s="138">
        <v>0.4284722222222222</v>
      </c>
      <c r="I30" s="138">
        <v>0.4597222222222222</v>
      </c>
      <c r="J30" s="138">
        <v>0.4909722222222222</v>
      </c>
      <c r="K30" s="138">
        <v>0.52222222222222225</v>
      </c>
      <c r="L30" s="138">
        <v>0.55347222222222225</v>
      </c>
      <c r="M30" s="138">
        <v>0.58472222222222225</v>
      </c>
      <c r="N30" s="138">
        <v>0.61597222222222225</v>
      </c>
      <c r="O30" s="138">
        <v>0.64722222222222225</v>
      </c>
      <c r="P30" s="138">
        <v>0.67847222222222225</v>
      </c>
      <c r="Q30" s="138">
        <v>0.70972222222222225</v>
      </c>
      <c r="R30" s="138">
        <v>0.74097222222222225</v>
      </c>
      <c r="S30" s="138">
        <v>0.77222222222222225</v>
      </c>
      <c r="T30" s="138">
        <v>0.80347222222222225</v>
      </c>
    </row>
    <row r="31" spans="1:20" s="130" customFormat="1" ht="18" customHeight="1" x14ac:dyDescent="0.25">
      <c r="A31" s="131"/>
      <c r="B31" s="121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</row>
    <row r="32" spans="1:20" s="139" customFormat="1" ht="18" customHeight="1" x14ac:dyDescent="0.25">
      <c r="A32" s="142"/>
      <c r="B32" s="137" t="s">
        <v>52</v>
      </c>
      <c r="C32" s="140">
        <v>0.27569444444444446</v>
      </c>
      <c r="D32" s="140">
        <v>0.30555555555555552</v>
      </c>
      <c r="E32" s="140">
        <v>0.33680555555555558</v>
      </c>
      <c r="F32" s="136">
        <v>0.36805555555555558</v>
      </c>
      <c r="G32" s="140">
        <v>0.39930555555555558</v>
      </c>
      <c r="H32" s="140">
        <v>0.43055555555555558</v>
      </c>
      <c r="I32" s="140">
        <v>0.46180555555555558</v>
      </c>
      <c r="J32" s="140">
        <v>0.49305555555555558</v>
      </c>
      <c r="K32" s="140">
        <v>0.52430555555555558</v>
      </c>
      <c r="L32" s="140">
        <v>0.55555555555555558</v>
      </c>
      <c r="M32" s="140">
        <v>0.58680555555555558</v>
      </c>
      <c r="N32" s="140">
        <v>0.61805555555555558</v>
      </c>
      <c r="O32" s="143">
        <v>0.65277777777777779</v>
      </c>
      <c r="P32" s="140">
        <v>0.68055555555555547</v>
      </c>
      <c r="Q32" s="140">
        <v>0.71180555555555547</v>
      </c>
      <c r="R32" s="140">
        <v>0.74305555555555547</v>
      </c>
      <c r="S32" s="140">
        <v>0.77430555555555547</v>
      </c>
      <c r="T32" s="140">
        <v>0.80555555555555547</v>
      </c>
    </row>
    <row r="33" spans="1:20" ht="18" customHeight="1" x14ac:dyDescent="0.25">
      <c r="A33" s="117"/>
      <c r="B33" s="133" t="s">
        <v>51</v>
      </c>
      <c r="C33" s="136">
        <v>0.27638888888888891</v>
      </c>
      <c r="D33" s="136">
        <v>0.30624999999999997</v>
      </c>
      <c r="E33" s="136">
        <v>0.33749999999999997</v>
      </c>
      <c r="F33" s="136">
        <v>0.36874999999999997</v>
      </c>
      <c r="G33" s="136">
        <v>0.39999999999999997</v>
      </c>
      <c r="H33" s="136">
        <v>0.43124999999999997</v>
      </c>
      <c r="I33" s="136">
        <v>0.46249999999999997</v>
      </c>
      <c r="J33" s="136">
        <v>0.49374999999999997</v>
      </c>
      <c r="K33" s="136">
        <v>0.52500000000000002</v>
      </c>
      <c r="L33" s="136">
        <v>0.55625000000000002</v>
      </c>
      <c r="M33" s="136">
        <v>0.58750000000000002</v>
      </c>
      <c r="N33" s="136">
        <v>0.61875000000000002</v>
      </c>
      <c r="O33" s="141">
        <v>0.65347222222222223</v>
      </c>
      <c r="P33" s="136">
        <v>0.68125000000000002</v>
      </c>
      <c r="Q33" s="136">
        <v>0.71250000000000002</v>
      </c>
      <c r="R33" s="136">
        <v>0.74375000000000002</v>
      </c>
      <c r="S33" s="136">
        <v>0.77500000000000002</v>
      </c>
      <c r="T33" s="136">
        <v>0.80625000000000002</v>
      </c>
    </row>
    <row r="34" spans="1:20" ht="18" customHeight="1" x14ac:dyDescent="0.25">
      <c r="A34" s="117"/>
      <c r="B34" s="133" t="s">
        <v>50</v>
      </c>
      <c r="C34" s="136">
        <v>0.2770833333333334</v>
      </c>
      <c r="D34" s="136">
        <v>0.30694444444444441</v>
      </c>
      <c r="E34" s="136">
        <v>0.33819444444444446</v>
      </c>
      <c r="F34" s="136">
        <v>0.36944444444444446</v>
      </c>
      <c r="G34" s="136">
        <v>0.40069444444444446</v>
      </c>
      <c r="H34" s="136">
        <v>0.43194444444444446</v>
      </c>
      <c r="I34" s="136">
        <v>0.46319444444444446</v>
      </c>
      <c r="J34" s="136">
        <v>0.49444444444444446</v>
      </c>
      <c r="K34" s="136">
        <v>0.52569444444444446</v>
      </c>
      <c r="L34" s="136">
        <v>0.55694444444444446</v>
      </c>
      <c r="M34" s="136">
        <v>0.58819444444444446</v>
      </c>
      <c r="N34" s="136">
        <v>0.61944444444444446</v>
      </c>
      <c r="O34" s="141">
        <v>0.65416666666666667</v>
      </c>
      <c r="P34" s="136">
        <v>0.68194444444444446</v>
      </c>
      <c r="Q34" s="136">
        <v>0.71319444444444446</v>
      </c>
      <c r="R34" s="136">
        <v>0.74444444444444446</v>
      </c>
      <c r="S34" s="136">
        <v>0.77569444444444446</v>
      </c>
      <c r="T34" s="136">
        <v>0.80694444444444446</v>
      </c>
    </row>
    <row r="35" spans="1:20" ht="18" customHeight="1" x14ac:dyDescent="0.25">
      <c r="A35" s="117"/>
      <c r="B35" s="133" t="s">
        <v>49</v>
      </c>
      <c r="C35" s="136">
        <v>0.27777777777777779</v>
      </c>
      <c r="D35" s="136">
        <v>0.30763888888888891</v>
      </c>
      <c r="E35" s="136">
        <v>0.33888888888888885</v>
      </c>
      <c r="F35" s="136">
        <v>0.37013888888888885</v>
      </c>
      <c r="G35" s="136">
        <v>0.40138888888888885</v>
      </c>
      <c r="H35" s="136">
        <v>0.43263888888888885</v>
      </c>
      <c r="I35" s="136">
        <v>0.46388888888888885</v>
      </c>
      <c r="J35" s="136">
        <v>0.49513888888888885</v>
      </c>
      <c r="K35" s="136">
        <v>0.52638888888888891</v>
      </c>
      <c r="L35" s="136">
        <v>0.55763888888888891</v>
      </c>
      <c r="M35" s="136">
        <v>0.58888888888888891</v>
      </c>
      <c r="N35" s="136">
        <v>0.62013888888888891</v>
      </c>
      <c r="O35" s="141">
        <v>0.65486111111111112</v>
      </c>
      <c r="P35" s="136">
        <v>0.68263888888888891</v>
      </c>
      <c r="Q35" s="136">
        <v>0.71388888888888891</v>
      </c>
      <c r="R35" s="136">
        <v>0.74513888888888891</v>
      </c>
      <c r="S35" s="136">
        <v>0.77638888888888891</v>
      </c>
      <c r="T35" s="136">
        <v>0.80763888888888891</v>
      </c>
    </row>
    <row r="36" spans="1:20" ht="18" customHeight="1" x14ac:dyDescent="0.25">
      <c r="A36" s="117"/>
      <c r="B36" s="133" t="s">
        <v>48</v>
      </c>
      <c r="C36" s="136">
        <v>0.27847222222222229</v>
      </c>
      <c r="D36" s="136">
        <v>0.30833333333333335</v>
      </c>
      <c r="E36" s="136">
        <v>0.33958333333333335</v>
      </c>
      <c r="F36" s="136">
        <v>0.37083333333333335</v>
      </c>
      <c r="G36" s="136">
        <v>0.40208333333333335</v>
      </c>
      <c r="H36" s="136">
        <v>0.43333333333333335</v>
      </c>
      <c r="I36" s="136">
        <v>0.46458333333333335</v>
      </c>
      <c r="J36" s="136">
        <v>0.49583333333333335</v>
      </c>
      <c r="K36" s="136">
        <v>0.52708333333333335</v>
      </c>
      <c r="L36" s="136">
        <v>0.55833333333333335</v>
      </c>
      <c r="M36" s="136">
        <v>0.58958333333333335</v>
      </c>
      <c r="N36" s="136">
        <v>0.62083333333333335</v>
      </c>
      <c r="O36" s="141">
        <v>0.65555555555555556</v>
      </c>
      <c r="P36" s="136">
        <v>0.68333333333333324</v>
      </c>
      <c r="Q36" s="136">
        <v>0.71458333333333324</v>
      </c>
      <c r="R36" s="136">
        <v>0.74583333333333324</v>
      </c>
      <c r="S36" s="136">
        <v>0.77708333333333324</v>
      </c>
      <c r="T36" s="136">
        <v>0.80833333333333324</v>
      </c>
    </row>
    <row r="37" spans="1:20" ht="18" customHeight="1" x14ac:dyDescent="0.25">
      <c r="A37" s="117"/>
      <c r="B37" s="133" t="s">
        <v>47</v>
      </c>
      <c r="C37" s="136">
        <v>0.27916666666666673</v>
      </c>
      <c r="D37" s="136">
        <v>0.30902777777777779</v>
      </c>
      <c r="E37" s="136">
        <v>0.34027777777777773</v>
      </c>
      <c r="F37" s="136">
        <v>0.37152777777777773</v>
      </c>
      <c r="G37" s="136">
        <v>0.40277777777777773</v>
      </c>
      <c r="H37" s="136">
        <v>0.43402777777777773</v>
      </c>
      <c r="I37" s="136">
        <v>0.46527777777777773</v>
      </c>
      <c r="J37" s="136">
        <v>0.49652777777777773</v>
      </c>
      <c r="K37" s="136">
        <v>0.52777777777777779</v>
      </c>
      <c r="L37" s="136">
        <v>0.55902777777777779</v>
      </c>
      <c r="M37" s="136">
        <v>0.59027777777777779</v>
      </c>
      <c r="N37" s="136">
        <v>0.62152777777777779</v>
      </c>
      <c r="O37" s="141">
        <v>0.65625</v>
      </c>
      <c r="P37" s="136">
        <v>0.68402777777777779</v>
      </c>
      <c r="Q37" s="136">
        <v>0.71527777777777779</v>
      </c>
      <c r="R37" s="136">
        <v>0.74652777777777779</v>
      </c>
      <c r="S37" s="136">
        <v>0.77777777777777779</v>
      </c>
      <c r="T37" s="136">
        <v>0.80902777777777779</v>
      </c>
    </row>
    <row r="38" spans="1:20" ht="18" customHeight="1" x14ac:dyDescent="0.25">
      <c r="A38" s="131"/>
      <c r="B38" s="133" t="s">
        <v>46</v>
      </c>
      <c r="C38" s="136">
        <v>0.27986111111111117</v>
      </c>
      <c r="D38" s="136">
        <v>0.30972222222222223</v>
      </c>
      <c r="E38" s="136">
        <v>0.34097222222222223</v>
      </c>
      <c r="F38" s="136">
        <v>0.37222222222222223</v>
      </c>
      <c r="G38" s="136">
        <v>0.40347222222222223</v>
      </c>
      <c r="H38" s="136">
        <v>0.43472222222222223</v>
      </c>
      <c r="I38" s="136">
        <v>0.46597222222222223</v>
      </c>
      <c r="J38" s="136">
        <v>0.49722222222222223</v>
      </c>
      <c r="K38" s="136">
        <v>0.52847222222222223</v>
      </c>
      <c r="L38" s="136">
        <v>0.55972222222222223</v>
      </c>
      <c r="M38" s="136">
        <v>0.59097222222222223</v>
      </c>
      <c r="N38" s="136">
        <v>0.62222222222222223</v>
      </c>
      <c r="O38" s="141">
        <v>0.65694444444444444</v>
      </c>
      <c r="P38" s="136">
        <v>0.68472222222222223</v>
      </c>
      <c r="Q38" s="136">
        <v>0.71597222222222223</v>
      </c>
      <c r="R38" s="136">
        <v>0.74722222222222223</v>
      </c>
      <c r="S38" s="136">
        <v>0.77847222222222223</v>
      </c>
      <c r="T38" s="136">
        <v>0.80972222222222223</v>
      </c>
    </row>
    <row r="39" spans="1:20" ht="18" customHeight="1" x14ac:dyDescent="0.25">
      <c r="A39" s="117"/>
      <c r="B39" s="144" t="s">
        <v>45</v>
      </c>
      <c r="C39" s="136">
        <v>0.28055555555555561</v>
      </c>
      <c r="D39" s="136">
        <v>0.31041666666666667</v>
      </c>
      <c r="E39" s="136">
        <v>0.34166666666666662</v>
      </c>
      <c r="F39" s="136">
        <v>0.37291666666666662</v>
      </c>
      <c r="G39" s="136">
        <v>0.40416666666666662</v>
      </c>
      <c r="H39" s="136">
        <v>0.43541666666666662</v>
      </c>
      <c r="I39" s="136">
        <v>0.46666666666666662</v>
      </c>
      <c r="J39" s="136">
        <v>0.49791666666666662</v>
      </c>
      <c r="K39" s="136">
        <v>0.52916666666666667</v>
      </c>
      <c r="L39" s="136">
        <v>0.56041666666666667</v>
      </c>
      <c r="M39" s="136">
        <v>0.59166666666666667</v>
      </c>
      <c r="N39" s="136">
        <v>0.62291666666666667</v>
      </c>
      <c r="O39" s="141">
        <v>0.65763888888888888</v>
      </c>
      <c r="P39" s="136">
        <v>0.68541666666666667</v>
      </c>
      <c r="Q39" s="136">
        <v>0.71666666666666667</v>
      </c>
      <c r="R39" s="136">
        <v>0.74791666666666667</v>
      </c>
      <c r="S39" s="136">
        <v>0.77916666666666667</v>
      </c>
      <c r="T39" s="136">
        <v>0.81041666666666667</v>
      </c>
    </row>
    <row r="40" spans="1:20" ht="18" customHeight="1" x14ac:dyDescent="0.25">
      <c r="A40" s="117"/>
      <c r="B40" s="133" t="s">
        <v>44</v>
      </c>
      <c r="C40" s="136">
        <v>0.2819444444444445</v>
      </c>
      <c r="D40" s="136">
        <v>0.31180555555555556</v>
      </c>
      <c r="E40" s="136">
        <v>0.3430555555555555</v>
      </c>
      <c r="F40" s="136">
        <v>0.3743055555555555</v>
      </c>
      <c r="G40" s="136">
        <v>0.4055555555555555</v>
      </c>
      <c r="H40" s="136">
        <v>0.4368055555555555</v>
      </c>
      <c r="I40" s="136">
        <v>0.4680555555555555</v>
      </c>
      <c r="J40" s="136">
        <v>0.4993055555555555</v>
      </c>
      <c r="K40" s="136">
        <v>0.53055555555555556</v>
      </c>
      <c r="L40" s="136">
        <v>0.56180555555555556</v>
      </c>
      <c r="M40" s="136">
        <v>0.59305555555555556</v>
      </c>
      <c r="N40" s="136">
        <v>0.62430555555555556</v>
      </c>
      <c r="O40" s="141">
        <v>0.65902777777777777</v>
      </c>
      <c r="P40" s="136">
        <v>0.68680555555555556</v>
      </c>
      <c r="Q40" s="136">
        <v>0.71805555555555556</v>
      </c>
      <c r="R40" s="136">
        <v>0.74930555555555556</v>
      </c>
      <c r="S40" s="136">
        <v>0.78055555555555556</v>
      </c>
      <c r="T40" s="136">
        <v>0.81180555555555556</v>
      </c>
    </row>
    <row r="41" spans="1:20" ht="18" customHeight="1" x14ac:dyDescent="0.25">
      <c r="A41" s="117"/>
      <c r="B41" s="133" t="s">
        <v>43</v>
      </c>
      <c r="C41" s="136">
        <v>0.28263888888888894</v>
      </c>
      <c r="D41" s="136">
        <v>0.3125</v>
      </c>
      <c r="E41" s="136">
        <v>0.34375</v>
      </c>
      <c r="F41" s="136">
        <v>0.375</v>
      </c>
      <c r="G41" s="136">
        <v>0.40625</v>
      </c>
      <c r="H41" s="136">
        <v>0.4375</v>
      </c>
      <c r="I41" s="136">
        <v>0.46875</v>
      </c>
      <c r="J41" s="136">
        <v>0.5</v>
      </c>
      <c r="K41" s="136">
        <v>0.53125</v>
      </c>
      <c r="L41" s="136">
        <v>0.5625</v>
      </c>
      <c r="M41" s="136">
        <v>0.59375</v>
      </c>
      <c r="N41" s="136">
        <v>0.625</v>
      </c>
      <c r="O41" s="141">
        <v>0.65972222222222221</v>
      </c>
      <c r="P41" s="136">
        <v>0.6875</v>
      </c>
      <c r="Q41" s="136">
        <v>0.71875</v>
      </c>
      <c r="R41" s="136">
        <v>0.75</v>
      </c>
      <c r="S41" s="136">
        <v>0.78125</v>
      </c>
      <c r="T41" s="136">
        <v>0.8125</v>
      </c>
    </row>
    <row r="42" spans="1:20" ht="18" customHeight="1" x14ac:dyDescent="0.25">
      <c r="A42" s="117"/>
      <c r="B42" s="133" t="s">
        <v>42</v>
      </c>
      <c r="C42" s="136">
        <v>0.28333333333333338</v>
      </c>
      <c r="D42" s="136">
        <v>0.31319444444444444</v>
      </c>
      <c r="E42" s="136">
        <v>0.3444444444444445</v>
      </c>
      <c r="F42" s="136">
        <v>0.3756944444444445</v>
      </c>
      <c r="G42" s="136">
        <v>0.4069444444444445</v>
      </c>
      <c r="H42" s="136">
        <v>0.4381944444444445</v>
      </c>
      <c r="I42" s="136">
        <v>0.4694444444444445</v>
      </c>
      <c r="J42" s="136">
        <v>0.50069444444444444</v>
      </c>
      <c r="K42" s="136">
        <v>0.53194444444444444</v>
      </c>
      <c r="L42" s="136">
        <v>0.56319444444444444</v>
      </c>
      <c r="M42" s="136">
        <v>0.59444444444444444</v>
      </c>
      <c r="N42" s="136">
        <v>0.62569444444444444</v>
      </c>
      <c r="O42" s="141">
        <v>0.66041666666666665</v>
      </c>
      <c r="P42" s="136">
        <v>0.68819444444444444</v>
      </c>
      <c r="Q42" s="136">
        <v>0.71944444444444444</v>
      </c>
      <c r="R42" s="136">
        <v>0.75069444444444444</v>
      </c>
      <c r="S42" s="136">
        <v>0.78194444444444444</v>
      </c>
      <c r="T42" s="136">
        <v>0.81319444444444444</v>
      </c>
    </row>
    <row r="43" spans="1:20" ht="18" customHeight="1" x14ac:dyDescent="0.25">
      <c r="A43" s="117"/>
      <c r="B43" s="133" t="s">
        <v>41</v>
      </c>
      <c r="C43" s="136">
        <v>0.28402777777777782</v>
      </c>
      <c r="D43" s="136">
        <v>0.31388888888888888</v>
      </c>
      <c r="E43" s="136">
        <v>0.34513888888888888</v>
      </c>
      <c r="F43" s="136">
        <v>0.37638888888888888</v>
      </c>
      <c r="G43" s="136">
        <v>0.40763888888888888</v>
      </c>
      <c r="H43" s="136">
        <v>0.43888888888888888</v>
      </c>
      <c r="I43" s="136">
        <v>0.47013888888888888</v>
      </c>
      <c r="J43" s="136">
        <v>0.50138888888888888</v>
      </c>
      <c r="K43" s="136">
        <v>0.53263888888888888</v>
      </c>
      <c r="L43" s="136">
        <v>0.56388888888888888</v>
      </c>
      <c r="M43" s="136">
        <v>0.59513888888888888</v>
      </c>
      <c r="N43" s="136">
        <v>0.62638888888888888</v>
      </c>
      <c r="O43" s="141">
        <v>0.66111111111111109</v>
      </c>
      <c r="P43" s="136">
        <v>0.68888888888888899</v>
      </c>
      <c r="Q43" s="136">
        <v>0.72013888888888899</v>
      </c>
      <c r="R43" s="136">
        <v>0.75138888888888899</v>
      </c>
      <c r="S43" s="136">
        <v>0.78263888888888899</v>
      </c>
      <c r="T43" s="136">
        <v>0.81388888888888899</v>
      </c>
    </row>
    <row r="44" spans="1:20" ht="18" customHeight="1" x14ac:dyDescent="0.25">
      <c r="A44" s="117"/>
      <c r="B44" s="133" t="s">
        <v>40</v>
      </c>
      <c r="C44" s="136">
        <v>0.28472222222222227</v>
      </c>
      <c r="D44" s="136">
        <v>0.31458333333333333</v>
      </c>
      <c r="E44" s="136">
        <v>0.34583333333333338</v>
      </c>
      <c r="F44" s="136">
        <v>0.37708333333333338</v>
      </c>
      <c r="G44" s="136">
        <v>0.40833333333333338</v>
      </c>
      <c r="H44" s="136">
        <v>0.43958333333333338</v>
      </c>
      <c r="I44" s="136">
        <v>0.47083333333333338</v>
      </c>
      <c r="J44" s="136">
        <v>0.50208333333333333</v>
      </c>
      <c r="K44" s="136">
        <v>0.53333333333333333</v>
      </c>
      <c r="L44" s="136">
        <v>0.56458333333333333</v>
      </c>
      <c r="M44" s="136">
        <v>0.59583333333333333</v>
      </c>
      <c r="N44" s="136">
        <v>0.62708333333333333</v>
      </c>
      <c r="O44" s="141">
        <v>0.66180555555555554</v>
      </c>
      <c r="P44" s="136">
        <v>0.68958333333333333</v>
      </c>
      <c r="Q44" s="136">
        <v>0.72083333333333333</v>
      </c>
      <c r="R44" s="136">
        <v>0.75208333333333333</v>
      </c>
      <c r="S44" s="136">
        <v>0.78333333333333333</v>
      </c>
      <c r="T44" s="136">
        <v>0.81458333333333333</v>
      </c>
    </row>
    <row r="45" spans="1:20" ht="18" customHeight="1" x14ac:dyDescent="0.25">
      <c r="A45" s="117"/>
      <c r="B45" s="133" t="s">
        <v>39</v>
      </c>
      <c r="C45" s="136">
        <v>0.28541666666666671</v>
      </c>
      <c r="D45" s="136">
        <v>0.31527777777777777</v>
      </c>
      <c r="E45" s="136">
        <v>0.34652777777777777</v>
      </c>
      <c r="F45" s="136">
        <v>0.37777777777777777</v>
      </c>
      <c r="G45" s="136">
        <v>0.40902777777777777</v>
      </c>
      <c r="H45" s="136">
        <v>0.44027777777777777</v>
      </c>
      <c r="I45" s="136">
        <v>0.47152777777777777</v>
      </c>
      <c r="J45" s="136">
        <v>0.50277777777777777</v>
      </c>
      <c r="K45" s="136">
        <v>0.53402777777777777</v>
      </c>
      <c r="L45" s="136">
        <v>0.56527777777777777</v>
      </c>
      <c r="M45" s="136">
        <v>0.59652777777777777</v>
      </c>
      <c r="N45" s="136">
        <v>0.62777777777777777</v>
      </c>
      <c r="O45" s="141">
        <v>0.66249999999999998</v>
      </c>
      <c r="P45" s="136">
        <v>0.69027777777777777</v>
      </c>
      <c r="Q45" s="136">
        <v>0.72152777777777777</v>
      </c>
      <c r="R45" s="136">
        <v>0.75277777777777777</v>
      </c>
      <c r="S45" s="136">
        <v>0.78402777777777777</v>
      </c>
      <c r="T45" s="136">
        <v>0.81527777777777777</v>
      </c>
    </row>
    <row r="46" spans="1:20" ht="18" customHeight="1" x14ac:dyDescent="0.25">
      <c r="A46" s="117"/>
      <c r="B46" s="133" t="s">
        <v>37</v>
      </c>
      <c r="C46" s="136">
        <v>0.28680555555555559</v>
      </c>
      <c r="D46" s="136">
        <v>0.31666666666666665</v>
      </c>
      <c r="E46" s="136">
        <v>0.34791666666666665</v>
      </c>
      <c r="F46" s="136">
        <v>0.37916666666666665</v>
      </c>
      <c r="G46" s="136">
        <v>0.41041666666666665</v>
      </c>
      <c r="H46" s="136">
        <v>0.44166666666666665</v>
      </c>
      <c r="I46" s="136">
        <v>0.47291666666666665</v>
      </c>
      <c r="J46" s="136">
        <v>0.50416666666666665</v>
      </c>
      <c r="K46" s="136">
        <v>0.53541666666666665</v>
      </c>
      <c r="L46" s="136">
        <v>0.56666666666666665</v>
      </c>
      <c r="M46" s="136">
        <v>0.59791666666666665</v>
      </c>
      <c r="N46" s="136">
        <v>0.62916666666666665</v>
      </c>
      <c r="O46" s="141">
        <v>0.66388888888888886</v>
      </c>
      <c r="P46" s="136">
        <v>0.69166666666666676</v>
      </c>
      <c r="Q46" s="136">
        <v>0.72291666666666676</v>
      </c>
      <c r="R46" s="136">
        <v>0.75416666666666676</v>
      </c>
      <c r="S46" s="136">
        <v>0.78541666666666676</v>
      </c>
      <c r="T46" s="136">
        <v>0.81666666666666676</v>
      </c>
    </row>
    <row r="47" spans="1:20" s="139" customFormat="1" ht="18" customHeight="1" x14ac:dyDescent="0.25">
      <c r="A47" s="142"/>
      <c r="B47" s="137" t="s">
        <v>38</v>
      </c>
      <c r="C47" s="140">
        <v>0.28819444444444448</v>
      </c>
      <c r="D47" s="140">
        <v>0.31805555555555554</v>
      </c>
      <c r="E47" s="140">
        <v>0.34930555555555554</v>
      </c>
      <c r="F47" s="140">
        <v>0.38055555555555554</v>
      </c>
      <c r="G47" s="140">
        <v>0.41180555555555554</v>
      </c>
      <c r="H47" s="140">
        <v>0.44305555555555554</v>
      </c>
      <c r="I47" s="140">
        <v>0.47430555555555554</v>
      </c>
      <c r="J47" s="140">
        <v>0.50555555555555554</v>
      </c>
      <c r="K47" s="140">
        <v>0.53680555555555554</v>
      </c>
      <c r="L47" s="140">
        <v>0.56805555555555554</v>
      </c>
      <c r="M47" s="140">
        <v>0.59930555555555554</v>
      </c>
      <c r="N47" s="140">
        <v>0.63055555555555554</v>
      </c>
      <c r="O47" s="143">
        <v>0.66527777777777775</v>
      </c>
      <c r="P47" s="140">
        <v>0.69305555555555554</v>
      </c>
      <c r="Q47" s="140">
        <v>0.72430555555555554</v>
      </c>
      <c r="R47" s="140">
        <v>0.75555555555555554</v>
      </c>
      <c r="S47" s="140">
        <v>0.78680555555555554</v>
      </c>
      <c r="T47" s="140">
        <v>0.81805555555555554</v>
      </c>
    </row>
    <row r="48" spans="1:20" ht="18" customHeight="1" x14ac:dyDescent="0.25">
      <c r="A48" s="117"/>
      <c r="B48" s="133" t="s">
        <v>37</v>
      </c>
      <c r="C48" s="136">
        <v>0.28958333333333341</v>
      </c>
      <c r="D48" s="136">
        <v>0.31944444444444448</v>
      </c>
      <c r="E48" s="136">
        <v>0.35069444444444442</v>
      </c>
      <c r="F48" s="136">
        <v>0.38194444444444442</v>
      </c>
      <c r="G48" s="136">
        <v>0.41319444444444442</v>
      </c>
      <c r="H48" s="136">
        <v>0.44444444444444442</v>
      </c>
      <c r="I48" s="136">
        <v>0.47569444444444442</v>
      </c>
      <c r="J48" s="136">
        <v>0.50694444444444442</v>
      </c>
      <c r="K48" s="136">
        <v>0.53819444444444442</v>
      </c>
      <c r="L48" s="136">
        <v>0.56944444444444442</v>
      </c>
      <c r="M48" s="136">
        <v>0.60069444444444442</v>
      </c>
      <c r="N48" s="136">
        <v>0.63194444444444442</v>
      </c>
      <c r="O48" s="141">
        <v>0.66666666666666663</v>
      </c>
      <c r="P48" s="136">
        <v>0.69444444444444453</v>
      </c>
      <c r="Q48" s="136">
        <v>0.72569444444444453</v>
      </c>
      <c r="R48" s="136">
        <v>0.75694444444444453</v>
      </c>
      <c r="S48" s="136">
        <v>0.78819444444444453</v>
      </c>
      <c r="T48" s="136">
        <v>0.81944444444444453</v>
      </c>
    </row>
    <row r="49" spans="1:20" ht="18" customHeight="1" x14ac:dyDescent="0.25">
      <c r="A49" s="117"/>
      <c r="B49" s="133" t="s">
        <v>36</v>
      </c>
      <c r="C49" s="136">
        <v>0.29027777777777786</v>
      </c>
      <c r="D49" s="136">
        <v>0.32013888888888892</v>
      </c>
      <c r="E49" s="136">
        <v>0.35138888888888892</v>
      </c>
      <c r="F49" s="136">
        <v>0.38263888888888892</v>
      </c>
      <c r="G49" s="136">
        <v>0.41388888888888892</v>
      </c>
      <c r="H49" s="136">
        <v>0.44513888888888892</v>
      </c>
      <c r="I49" s="136">
        <v>0.47638888888888892</v>
      </c>
      <c r="J49" s="136">
        <v>0.50763888888888886</v>
      </c>
      <c r="K49" s="136">
        <v>0.53888888888888886</v>
      </c>
      <c r="L49" s="136">
        <v>0.57013888888888886</v>
      </c>
      <c r="M49" s="136">
        <v>0.60138888888888886</v>
      </c>
      <c r="N49" s="136">
        <v>0.63263888888888886</v>
      </c>
      <c r="O49" s="141">
        <v>0.66736111111111107</v>
      </c>
      <c r="P49" s="136">
        <v>0.69513888888888886</v>
      </c>
      <c r="Q49" s="136">
        <v>0.72638888888888886</v>
      </c>
      <c r="R49" s="136">
        <v>0.75763888888888886</v>
      </c>
      <c r="S49" s="136">
        <v>0.78888888888888886</v>
      </c>
      <c r="T49" s="136">
        <v>0.82013888888888886</v>
      </c>
    </row>
    <row r="50" spans="1:20" ht="18" customHeight="1" x14ac:dyDescent="0.25">
      <c r="A50" s="117"/>
      <c r="B50" s="133" t="s">
        <v>35</v>
      </c>
      <c r="C50" s="136">
        <v>0.29166666666666674</v>
      </c>
      <c r="D50" s="136">
        <v>0.3215277777777778</v>
      </c>
      <c r="E50" s="136">
        <v>0.3527777777777778</v>
      </c>
      <c r="F50" s="136">
        <v>0.3840277777777778</v>
      </c>
      <c r="G50" s="136">
        <v>0.4152777777777778</v>
      </c>
      <c r="H50" s="136">
        <v>0.4465277777777778</v>
      </c>
      <c r="I50" s="136">
        <v>0.4777777777777778</v>
      </c>
      <c r="J50" s="136">
        <v>0.50902777777777775</v>
      </c>
      <c r="K50" s="136">
        <v>0.54027777777777775</v>
      </c>
      <c r="L50" s="136">
        <v>0.57152777777777775</v>
      </c>
      <c r="M50" s="136">
        <v>0.60277777777777775</v>
      </c>
      <c r="N50" s="136">
        <v>0.63402777777777775</v>
      </c>
      <c r="O50" s="141">
        <v>0.66874999999999996</v>
      </c>
      <c r="P50" s="136">
        <v>0.69652777777777775</v>
      </c>
      <c r="Q50" s="136">
        <v>0.72777777777777775</v>
      </c>
      <c r="R50" s="136">
        <v>0.75902777777777775</v>
      </c>
      <c r="S50" s="136">
        <v>0.79027777777777775</v>
      </c>
      <c r="T50" s="136">
        <v>0.82152777777777775</v>
      </c>
    </row>
    <row r="51" spans="1:20" ht="18" customHeight="1" x14ac:dyDescent="0.25">
      <c r="A51" s="117"/>
      <c r="B51" s="133" t="s">
        <v>34</v>
      </c>
      <c r="C51" s="136">
        <v>0.29305555555555562</v>
      </c>
      <c r="D51" s="136">
        <v>0.32291666666666669</v>
      </c>
      <c r="E51" s="136">
        <v>0.35416666666666669</v>
      </c>
      <c r="F51" s="136">
        <v>0.38541666666666669</v>
      </c>
      <c r="G51" s="136">
        <v>0.41666666666666669</v>
      </c>
      <c r="H51" s="136">
        <v>0.44791666666666669</v>
      </c>
      <c r="I51" s="136">
        <v>0.47916666666666669</v>
      </c>
      <c r="J51" s="136">
        <v>0.51041666666666663</v>
      </c>
      <c r="K51" s="136">
        <v>0.54166666666666663</v>
      </c>
      <c r="L51" s="136">
        <v>0.57291666666666663</v>
      </c>
      <c r="M51" s="136">
        <v>0.60416666666666663</v>
      </c>
      <c r="N51" s="136">
        <v>0.63541666666666663</v>
      </c>
      <c r="O51" s="141">
        <v>0.67013888888888884</v>
      </c>
      <c r="P51" s="136">
        <v>0.69791666666666663</v>
      </c>
      <c r="Q51" s="136">
        <v>0.72916666666666663</v>
      </c>
      <c r="R51" s="136">
        <v>0.76041666666666663</v>
      </c>
      <c r="S51" s="136">
        <v>0.79166666666666663</v>
      </c>
      <c r="T51" s="136">
        <v>0.82291666666666663</v>
      </c>
    </row>
    <row r="52" spans="1:20" ht="18" customHeight="1" x14ac:dyDescent="0.25">
      <c r="A52" s="117"/>
      <c r="B52" s="133" t="s">
        <v>33</v>
      </c>
      <c r="C52" s="136">
        <v>0.29513888888888895</v>
      </c>
      <c r="D52" s="136">
        <v>0.32500000000000001</v>
      </c>
      <c r="E52" s="136">
        <v>0.35625000000000001</v>
      </c>
      <c r="F52" s="136">
        <v>0.38750000000000001</v>
      </c>
      <c r="G52" s="136">
        <v>0.41875000000000001</v>
      </c>
      <c r="H52" s="136">
        <v>0.45</v>
      </c>
      <c r="I52" s="136">
        <v>0.48125000000000001</v>
      </c>
      <c r="J52" s="136">
        <v>0.51250000000000007</v>
      </c>
      <c r="K52" s="136">
        <v>0.54375000000000007</v>
      </c>
      <c r="L52" s="136">
        <v>0.57500000000000007</v>
      </c>
      <c r="M52" s="136">
        <v>0.60625000000000007</v>
      </c>
      <c r="N52" s="136">
        <v>0.63750000000000007</v>
      </c>
      <c r="O52" s="141">
        <v>0.67222222222222228</v>
      </c>
      <c r="P52" s="136">
        <v>0.70000000000000007</v>
      </c>
      <c r="Q52" s="136">
        <v>0.73125000000000007</v>
      </c>
      <c r="R52" s="136">
        <v>0.76250000000000007</v>
      </c>
      <c r="S52" s="136">
        <v>0.79375000000000007</v>
      </c>
      <c r="T52" s="136">
        <v>0.82500000000000007</v>
      </c>
    </row>
    <row r="53" spans="1:20" ht="18" customHeight="1" x14ac:dyDescent="0.25">
      <c r="A53" s="117"/>
      <c r="B53" s="133" t="s">
        <v>32</v>
      </c>
      <c r="C53" s="136">
        <v>0.29722222222222228</v>
      </c>
      <c r="D53" s="136">
        <v>0.32708333333333334</v>
      </c>
      <c r="E53" s="136">
        <v>0.35833333333333334</v>
      </c>
      <c r="F53" s="136">
        <v>0.38958333333333334</v>
      </c>
      <c r="G53" s="136">
        <v>0.42083333333333334</v>
      </c>
      <c r="H53" s="136">
        <v>0.45208333333333334</v>
      </c>
      <c r="I53" s="136">
        <v>0.48333333333333334</v>
      </c>
      <c r="J53" s="136">
        <v>0.51458333333333328</v>
      </c>
      <c r="K53" s="136">
        <v>0.54583333333333328</v>
      </c>
      <c r="L53" s="136">
        <v>0.57708333333333328</v>
      </c>
      <c r="M53" s="136">
        <v>0.60833333333333328</v>
      </c>
      <c r="N53" s="136">
        <v>0.63958333333333328</v>
      </c>
      <c r="O53" s="141">
        <v>0.67430555555555549</v>
      </c>
      <c r="P53" s="136">
        <v>0.70208333333333339</v>
      </c>
      <c r="Q53" s="136">
        <v>0.73333333333333339</v>
      </c>
      <c r="R53" s="136">
        <v>0.76458333333333339</v>
      </c>
      <c r="S53" s="136">
        <v>0.79583333333333339</v>
      </c>
      <c r="T53" s="136">
        <v>0.82708333333333339</v>
      </c>
    </row>
    <row r="54" spans="1:20" ht="18" customHeight="1" x14ac:dyDescent="0.25">
      <c r="A54" s="117"/>
      <c r="B54" s="133" t="s">
        <v>31</v>
      </c>
      <c r="C54" s="136">
        <v>0.2993055555555556</v>
      </c>
      <c r="D54" s="136">
        <v>0.32916666666666666</v>
      </c>
      <c r="E54" s="136">
        <v>0.36041666666666666</v>
      </c>
      <c r="F54" s="136">
        <v>0.39166666666666666</v>
      </c>
      <c r="G54" s="136">
        <v>0.42291666666666666</v>
      </c>
      <c r="H54" s="136">
        <v>0.45416666666666666</v>
      </c>
      <c r="I54" s="136">
        <v>0.48541666666666666</v>
      </c>
      <c r="J54" s="136">
        <v>0.51666666666666672</v>
      </c>
      <c r="K54" s="136">
        <v>0.54791666666666672</v>
      </c>
      <c r="L54" s="136">
        <v>0.57916666666666672</v>
      </c>
      <c r="M54" s="136">
        <v>0.61041666666666672</v>
      </c>
      <c r="N54" s="136">
        <v>0.64166666666666672</v>
      </c>
      <c r="O54" s="141">
        <v>0.67638888888888893</v>
      </c>
      <c r="P54" s="136">
        <v>0.70416666666666661</v>
      </c>
      <c r="Q54" s="136">
        <v>0.73541666666666661</v>
      </c>
      <c r="R54" s="136">
        <v>0.76666666666666661</v>
      </c>
      <c r="S54" s="136">
        <v>0.79791666666666661</v>
      </c>
      <c r="T54" s="136">
        <v>0.82916666666666661</v>
      </c>
    </row>
    <row r="55" spans="1:20" ht="18" customHeight="1" x14ac:dyDescent="0.25">
      <c r="A55" s="117"/>
      <c r="B55" s="133" t="s">
        <v>30</v>
      </c>
      <c r="C55" s="136">
        <v>0.30069444444444449</v>
      </c>
      <c r="D55" s="136">
        <v>0.33055555555555555</v>
      </c>
      <c r="E55" s="136">
        <v>0.36180555555555555</v>
      </c>
      <c r="F55" s="136">
        <v>0.39305555555555555</v>
      </c>
      <c r="G55" s="136">
        <v>0.42430555555555555</v>
      </c>
      <c r="H55" s="136">
        <v>0.45555555555555555</v>
      </c>
      <c r="I55" s="136">
        <v>0.48680555555555555</v>
      </c>
      <c r="J55" s="136">
        <v>0.5180555555555556</v>
      </c>
      <c r="K55" s="136">
        <v>0.5493055555555556</v>
      </c>
      <c r="L55" s="136">
        <v>0.5805555555555556</v>
      </c>
      <c r="M55" s="136">
        <v>0.6118055555555556</v>
      </c>
      <c r="N55" s="136">
        <v>0.6430555555555556</v>
      </c>
      <c r="O55" s="141">
        <v>0.67777777777777781</v>
      </c>
      <c r="P55" s="136">
        <v>0.7055555555555556</v>
      </c>
      <c r="Q55" s="136">
        <v>0.7368055555555556</v>
      </c>
      <c r="R55" s="136">
        <v>0.7680555555555556</v>
      </c>
      <c r="S55" s="136">
        <v>0.7993055555555556</v>
      </c>
      <c r="T55" s="136">
        <v>0.8305555555555556</v>
      </c>
    </row>
    <row r="56" spans="1:20" s="139" customFormat="1" ht="18" customHeight="1" x14ac:dyDescent="0.25">
      <c r="A56" s="142"/>
      <c r="B56" s="137" t="s">
        <v>29</v>
      </c>
      <c r="C56" s="140">
        <v>0.30347222222222225</v>
      </c>
      <c r="D56" s="140">
        <v>0.33333333333333331</v>
      </c>
      <c r="E56" s="140">
        <v>0.36458333333333331</v>
      </c>
      <c r="F56" s="140">
        <v>0.39583333333333331</v>
      </c>
      <c r="G56" s="140">
        <v>0.42708333333333331</v>
      </c>
      <c r="H56" s="140">
        <v>0.45833333333333331</v>
      </c>
      <c r="I56" s="140">
        <v>0.48958333333333331</v>
      </c>
      <c r="J56" s="140">
        <v>0.52083333333333337</v>
      </c>
      <c r="K56" s="140">
        <v>0.55208333333333337</v>
      </c>
      <c r="L56" s="140">
        <v>0.58333333333333337</v>
      </c>
      <c r="M56" s="140">
        <v>0.61458333333333337</v>
      </c>
      <c r="N56" s="140">
        <v>0.64583333333333337</v>
      </c>
      <c r="O56" s="143">
        <v>0.68055555555555558</v>
      </c>
      <c r="P56" s="140">
        <v>0.70833333333333337</v>
      </c>
      <c r="Q56" s="140">
        <v>0.73958333333333337</v>
      </c>
      <c r="R56" s="140">
        <v>0.77083333333333337</v>
      </c>
      <c r="S56" s="140">
        <v>0.80208333333333337</v>
      </c>
      <c r="T56" s="140">
        <v>0.83333333333333337</v>
      </c>
    </row>
    <row r="57" spans="1:20" ht="18" customHeight="1" x14ac:dyDescent="0.25">
      <c r="A57" s="117"/>
    </row>
  </sheetData>
  <pageMargins left="0.7" right="0.7" top="0.75" bottom="0.75" header="0" footer="0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6969D70E4CE438F5193AE04AC7B6C" ma:contentTypeVersion="4" ma:contentTypeDescription="Create a new document." ma:contentTypeScope="" ma:versionID="68d0d61ac964732d3f6ef2c9a199201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ca295c6e8e4a425952cbf4511a4c12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2B1865-93A3-40DD-9EA9-A33B01EA0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AB58386-1009-4A4F-B783-A846A7C44F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44B4C5-EB7C-43EF-8E49-F4F165FB0590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5342c311-eeff-47fc-a6b8-4b972bcec3a8}" enabled="1" method="Standard" siteId="{ff731495-b3c8-44b3-93f8-6fca8fc5a69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Input</vt:lpstr>
      <vt:lpstr>104 (Mon-Sun, PH)</vt:lpstr>
      <vt:lpstr>'104 (Mon-Sun, PH)'!Print_Area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ROUTE 104</dc:title>
  <dc:subject>TIMETABLE MASTER</dc:subject>
  <dc:creator>Juanita Theron</dc:creator>
  <cp:keywords>TBRT</cp:keywords>
  <cp:lastModifiedBy>Wendy George</cp:lastModifiedBy>
  <dcterms:created xsi:type="dcterms:W3CDTF">2019-08-20T07:51:37Z</dcterms:created>
  <dcterms:modified xsi:type="dcterms:W3CDTF">2026-09-07T14:01:55Z</dcterms:modified>
  <cp:category>2026 09 26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0x01010074E6969D70E4CE438F5193AE04AC7B6C</vt:lpwstr>
  </property>
  <property fmtid="{D5CDD505-2E9C-101B-9397-08002B2CF9AE}" pid="3" name="MediaServiceImageTags">
    <vt:lpwstr/>
  </property>
</Properties>
</file>